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ECABB5F1-0B88-42C2-8107-C34C4C84BFB7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C43" i="4" s="1"/>
  <c r="AB43" i="4"/>
  <c r="AA32" i="4"/>
  <c r="AA31" i="4"/>
  <c r="AB31" i="4"/>
  <c r="AC31" i="4"/>
  <c r="AA20" i="4"/>
  <c r="AA19" i="4"/>
  <c r="AB19" i="4"/>
  <c r="AC19" i="4"/>
  <c r="L44" i="4"/>
  <c r="L43" i="4"/>
  <c r="M43" i="4"/>
  <c r="N43" i="4" s="1"/>
  <c r="L32" i="4"/>
  <c r="L31" i="4"/>
  <c r="M31" i="4"/>
  <c r="N31" i="4"/>
  <c r="L20" i="4"/>
  <c r="L19" i="4"/>
  <c r="N19" i="4" s="1"/>
  <c r="M19" i="4"/>
  <c r="AA43" i="17"/>
  <c r="AA44" i="17" s="1"/>
  <c r="AB43" i="17"/>
  <c r="AC43" i="17" s="1"/>
  <c r="AA31" i="17"/>
  <c r="AP31" i="17" s="1"/>
  <c r="AB31" i="17"/>
  <c r="AQ31" i="17" s="1"/>
  <c r="AA19" i="17"/>
  <c r="AP19" i="17" s="1"/>
  <c r="AB19" i="17"/>
  <c r="AC19" i="17"/>
  <c r="L43" i="17"/>
  <c r="N43" i="17" s="1"/>
  <c r="AR43" i="17" s="1"/>
  <c r="M43" i="17"/>
  <c r="L31" i="17"/>
  <c r="L32" i="17" s="1"/>
  <c r="M31" i="17"/>
  <c r="N31" i="17"/>
  <c r="L20" i="17"/>
  <c r="L19" i="17"/>
  <c r="M19" i="17"/>
  <c r="N19" i="17"/>
  <c r="AQ43" i="16"/>
  <c r="AR43" i="16"/>
  <c r="AP19" i="16"/>
  <c r="AQ19" i="16"/>
  <c r="AA44" i="16"/>
  <c r="AA43" i="16"/>
  <c r="AP43" i="16" s="1"/>
  <c r="AB43" i="16"/>
  <c r="AC43" i="16" s="1"/>
  <c r="AA31" i="16"/>
  <c r="AA32" i="16" s="1"/>
  <c r="AB31" i="16"/>
  <c r="AC31" i="16"/>
  <c r="AA20" i="16"/>
  <c r="AA19" i="16"/>
  <c r="AB19" i="16"/>
  <c r="AC19" i="16"/>
  <c r="L43" i="16"/>
  <c r="L44" i="16" s="1"/>
  <c r="AP44" i="16" s="1"/>
  <c r="M43" i="16"/>
  <c r="N43" i="16" s="1"/>
  <c r="L31" i="16"/>
  <c r="L32" i="16" s="1"/>
  <c r="M31" i="16"/>
  <c r="L19" i="16"/>
  <c r="M19" i="16"/>
  <c r="AA43" i="15"/>
  <c r="AA44" i="15" s="1"/>
  <c r="AB43" i="15"/>
  <c r="AC43" i="15"/>
  <c r="AA32" i="15"/>
  <c r="AA31" i="15"/>
  <c r="AB31" i="15"/>
  <c r="AC31" i="15" s="1"/>
  <c r="AA19" i="15"/>
  <c r="AA20" i="15" s="1"/>
  <c r="AB19" i="15"/>
  <c r="AC19" i="15"/>
  <c r="L43" i="15"/>
  <c r="L44" i="15" s="1"/>
  <c r="M43" i="15"/>
  <c r="N43" i="15"/>
  <c r="L31" i="15"/>
  <c r="M31" i="15"/>
  <c r="L19" i="15"/>
  <c r="M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B19" i="14"/>
  <c r="AC19" i="14"/>
  <c r="L44" i="14"/>
  <c r="L43" i="14"/>
  <c r="M43" i="14"/>
  <c r="N43" i="14" s="1"/>
  <c r="L32" i="14"/>
  <c r="L31" i="14"/>
  <c r="N31" i="14" s="1"/>
  <c r="M31" i="14"/>
  <c r="L20" i="14"/>
  <c r="L19" i="14"/>
  <c r="M19" i="14"/>
  <c r="N19" i="14" s="1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AC19" i="11"/>
  <c r="L44" i="11"/>
  <c r="L43" i="11"/>
  <c r="M43" i="11"/>
  <c r="N43" i="11"/>
  <c r="L32" i="11"/>
  <c r="L31" i="11"/>
  <c r="M31" i="11"/>
  <c r="N31" i="11"/>
  <c r="L20" i="11"/>
  <c r="L19" i="11"/>
  <c r="N19" i="11" s="1"/>
  <c r="M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C31" i="10" s="1"/>
  <c r="AB31" i="10"/>
  <c r="AA20" i="10"/>
  <c r="AA19" i="10"/>
  <c r="AB19" i="10"/>
  <c r="AC19" i="10"/>
  <c r="L44" i="10"/>
  <c r="L43" i="10"/>
  <c r="M43" i="10"/>
  <c r="N43" i="10" s="1"/>
  <c r="L32" i="10"/>
  <c r="L31" i="10"/>
  <c r="N31" i="10" s="1"/>
  <c r="M31" i="10"/>
  <c r="L20" i="10"/>
  <c r="L19" i="10"/>
  <c r="M19" i="10"/>
  <c r="N19" i="10" s="1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B19" i="6"/>
  <c r="AC19" i="6"/>
  <c r="L44" i="6"/>
  <c r="L43" i="6"/>
  <c r="M43" i="6"/>
  <c r="N43" i="6"/>
  <c r="L32" i="6"/>
  <c r="L31" i="6"/>
  <c r="M31" i="6"/>
  <c r="N31" i="6"/>
  <c r="L20" i="6"/>
  <c r="L19" i="6"/>
  <c r="N19" i="6" s="1"/>
  <c r="M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/>
  <c r="L44" i="12"/>
  <c r="L43" i="12"/>
  <c r="M43" i="12"/>
  <c r="N43" i="12"/>
  <c r="L32" i="12"/>
  <c r="L31" i="12"/>
  <c r="M31" i="12"/>
  <c r="N31" i="12"/>
  <c r="L20" i="12"/>
  <c r="L19" i="12"/>
  <c r="N19" i="12" s="1"/>
  <c r="M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/>
  <c r="AA20" i="9"/>
  <c r="AA19" i="9"/>
  <c r="AB19" i="9"/>
  <c r="AC19" i="9"/>
  <c r="L44" i="9"/>
  <c r="L43" i="9"/>
  <c r="M43" i="9"/>
  <c r="N43" i="9"/>
  <c r="L32" i="9"/>
  <c r="L31" i="9"/>
  <c r="M31" i="9"/>
  <c r="N31" i="9"/>
  <c r="L20" i="9"/>
  <c r="L19" i="9"/>
  <c r="M19" i="9"/>
  <c r="N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 s="1"/>
  <c r="AA32" i="8"/>
  <c r="AA31" i="8"/>
  <c r="AB31" i="8"/>
  <c r="AC31" i="8" s="1"/>
  <c r="AA20" i="8"/>
  <c r="AA19" i="8"/>
  <c r="AB19" i="8"/>
  <c r="AC19" i="8"/>
  <c r="L44" i="8"/>
  <c r="L43" i="8"/>
  <c r="M43" i="8"/>
  <c r="N43" i="8"/>
  <c r="L32" i="8"/>
  <c r="L31" i="8"/>
  <c r="M31" i="8"/>
  <c r="N31" i="8"/>
  <c r="L20" i="8"/>
  <c r="L19" i="8"/>
  <c r="M19" i="8"/>
  <c r="N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B43" i="7"/>
  <c r="AC43" i="7"/>
  <c r="AA32" i="7"/>
  <c r="AA31" i="7"/>
  <c r="AC31" i="7" s="1"/>
  <c r="AB31" i="7"/>
  <c r="AA20" i="7"/>
  <c r="AA19" i="7"/>
  <c r="AB19" i="7"/>
  <c r="AC19" i="7"/>
  <c r="L44" i="7"/>
  <c r="L43" i="7"/>
  <c r="M43" i="7"/>
  <c r="N43" i="7"/>
  <c r="L32" i="7"/>
  <c r="L31" i="7"/>
  <c r="N31" i="7" s="1"/>
  <c r="M31" i="7"/>
  <c r="L20" i="7"/>
  <c r="L19" i="7"/>
  <c r="M19" i="7"/>
  <c r="N19" i="7"/>
  <c r="AN17" i="16"/>
  <c r="AB18" i="17"/>
  <c r="AA18" i="17"/>
  <c r="AB17" i="17"/>
  <c r="AA17" i="17"/>
  <c r="AB16" i="17"/>
  <c r="AA16" i="17"/>
  <c r="AB15" i="17"/>
  <c r="AA15" i="17"/>
  <c r="Z43" i="8"/>
  <c r="Y43" i="8"/>
  <c r="X43" i="8"/>
  <c r="W43" i="8"/>
  <c r="V43" i="8"/>
  <c r="U43" i="8"/>
  <c r="U44" i="8" s="1"/>
  <c r="T43" i="8"/>
  <c r="S43" i="8"/>
  <c r="R43" i="8"/>
  <c r="Q43" i="8"/>
  <c r="Q44" i="8" s="1"/>
  <c r="K43" i="8"/>
  <c r="J43" i="8"/>
  <c r="I43" i="8"/>
  <c r="H43" i="8"/>
  <c r="G43" i="8"/>
  <c r="F43" i="8"/>
  <c r="E43" i="8"/>
  <c r="D43" i="8"/>
  <c r="C43" i="8"/>
  <c r="B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Z31" i="8"/>
  <c r="Y31" i="8"/>
  <c r="X31" i="8"/>
  <c r="W31" i="8"/>
  <c r="V31" i="8"/>
  <c r="U31" i="8"/>
  <c r="T31" i="8"/>
  <c r="S31" i="8"/>
  <c r="R31" i="8"/>
  <c r="Q31" i="8"/>
  <c r="K31" i="8"/>
  <c r="J31" i="8"/>
  <c r="I31" i="8"/>
  <c r="H31" i="8"/>
  <c r="G31" i="8"/>
  <c r="F31" i="8"/>
  <c r="E31" i="8"/>
  <c r="D31" i="8"/>
  <c r="C31" i="8"/>
  <c r="B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Z19" i="8"/>
  <c r="Y19" i="8"/>
  <c r="Y20" i="8" s="1"/>
  <c r="X19" i="8"/>
  <c r="W19" i="8"/>
  <c r="V19" i="8"/>
  <c r="U19" i="8"/>
  <c r="T19" i="8"/>
  <c r="S19" i="8"/>
  <c r="R19" i="8"/>
  <c r="Q19" i="8"/>
  <c r="K19" i="8"/>
  <c r="J19" i="8"/>
  <c r="I19" i="8"/>
  <c r="H19" i="8"/>
  <c r="G19" i="8"/>
  <c r="F19" i="8"/>
  <c r="E19" i="8"/>
  <c r="D19" i="8"/>
  <c r="C19" i="8"/>
  <c r="B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M18" i="8"/>
  <c r="L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M17" i="8"/>
  <c r="L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M16" i="8"/>
  <c r="L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M15" i="8"/>
  <c r="L15" i="8"/>
  <c r="Z43" i="9"/>
  <c r="Y43" i="9"/>
  <c r="X43" i="9"/>
  <c r="W43" i="9"/>
  <c r="V43" i="9"/>
  <c r="U43" i="9"/>
  <c r="U44" i="9" s="1"/>
  <c r="T43" i="9"/>
  <c r="S43" i="9"/>
  <c r="R43" i="9"/>
  <c r="Q43" i="9"/>
  <c r="K43" i="9"/>
  <c r="J43" i="9"/>
  <c r="I43" i="9"/>
  <c r="H43" i="9"/>
  <c r="G43" i="9"/>
  <c r="F43" i="9"/>
  <c r="E43" i="9"/>
  <c r="D43" i="9"/>
  <c r="C43" i="9"/>
  <c r="B43" i="9"/>
  <c r="AO42" i="9"/>
  <c r="AN42" i="9"/>
  <c r="AM42" i="9"/>
  <c r="AL42" i="9"/>
  <c r="AK42" i="9"/>
  <c r="AJ42" i="9"/>
  <c r="AI42" i="9"/>
  <c r="AH42" i="9"/>
  <c r="AG42" i="9"/>
  <c r="AF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M39" i="9"/>
  <c r="L39" i="9"/>
  <c r="Z31" i="9"/>
  <c r="Y31" i="9"/>
  <c r="Y32" i="9" s="1"/>
  <c r="X31" i="9"/>
  <c r="W31" i="9"/>
  <c r="V31" i="9"/>
  <c r="U31" i="9"/>
  <c r="U32" i="9" s="1"/>
  <c r="T31" i="9"/>
  <c r="S31" i="9"/>
  <c r="R31" i="9"/>
  <c r="Q31" i="9"/>
  <c r="K31" i="9"/>
  <c r="J31" i="9"/>
  <c r="I31" i="9"/>
  <c r="H31" i="9"/>
  <c r="G31" i="9"/>
  <c r="F31" i="9"/>
  <c r="E31" i="9"/>
  <c r="D31" i="9"/>
  <c r="C31" i="9"/>
  <c r="AG31" i="9" s="1"/>
  <c r="B31" i="9"/>
  <c r="AO30" i="9"/>
  <c r="AN30" i="9"/>
  <c r="AM30" i="9"/>
  <c r="AL30" i="9"/>
  <c r="AK30" i="9"/>
  <c r="AJ30" i="9"/>
  <c r="AI30" i="9"/>
  <c r="AH30" i="9"/>
  <c r="AG30" i="9"/>
  <c r="AF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M27" i="9"/>
  <c r="L27" i="9"/>
  <c r="Z19" i="9"/>
  <c r="Y19" i="9"/>
  <c r="X19" i="9"/>
  <c r="W19" i="9"/>
  <c r="V19" i="9"/>
  <c r="U19" i="9"/>
  <c r="T19" i="9"/>
  <c r="S19" i="9"/>
  <c r="R19" i="9"/>
  <c r="Q19" i="9"/>
  <c r="K19" i="9"/>
  <c r="J19" i="9"/>
  <c r="I19" i="9"/>
  <c r="H19" i="9"/>
  <c r="G19" i="9"/>
  <c r="F19" i="9"/>
  <c r="E19" i="9"/>
  <c r="D19" i="9"/>
  <c r="C19" i="9"/>
  <c r="B19" i="9"/>
  <c r="AO18" i="9"/>
  <c r="AN18" i="9"/>
  <c r="AM18" i="9"/>
  <c r="AL18" i="9"/>
  <c r="AK18" i="9"/>
  <c r="AJ18" i="9"/>
  <c r="AI18" i="9"/>
  <c r="AH18" i="9"/>
  <c r="AG18" i="9"/>
  <c r="AF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M15" i="9"/>
  <c r="L15" i="9"/>
  <c r="Z43" i="12"/>
  <c r="Y43" i="12"/>
  <c r="X43" i="12"/>
  <c r="W43" i="12"/>
  <c r="V43" i="12"/>
  <c r="U43" i="12"/>
  <c r="T43" i="12"/>
  <c r="S43" i="12"/>
  <c r="R43" i="12"/>
  <c r="Q43" i="12"/>
  <c r="K43" i="12"/>
  <c r="J43" i="12"/>
  <c r="I43" i="12"/>
  <c r="H43" i="12"/>
  <c r="G43" i="12"/>
  <c r="F43" i="12"/>
  <c r="E43" i="12"/>
  <c r="D43" i="12"/>
  <c r="C43" i="12"/>
  <c r="B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Z31" i="12"/>
  <c r="Y31" i="12"/>
  <c r="X31" i="12"/>
  <c r="W31" i="12"/>
  <c r="V31" i="12"/>
  <c r="U31" i="12"/>
  <c r="U32" i="12" s="1"/>
  <c r="T31" i="12"/>
  <c r="S31" i="12"/>
  <c r="R31" i="12"/>
  <c r="Q31" i="12"/>
  <c r="K31" i="12"/>
  <c r="J31" i="12"/>
  <c r="I31" i="12"/>
  <c r="H31" i="12"/>
  <c r="G31" i="12"/>
  <c r="F31" i="12"/>
  <c r="E31" i="12"/>
  <c r="D31" i="12"/>
  <c r="C31" i="12"/>
  <c r="B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M30" i="12"/>
  <c r="L30" i="12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M29" i="12"/>
  <c r="L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M28" i="12"/>
  <c r="L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M27" i="12"/>
  <c r="L27" i="12"/>
  <c r="Z19" i="12"/>
  <c r="Y19" i="12"/>
  <c r="X19" i="12"/>
  <c r="W19" i="12"/>
  <c r="V19" i="12"/>
  <c r="U19" i="12"/>
  <c r="T19" i="12"/>
  <c r="S19" i="12"/>
  <c r="R19" i="12"/>
  <c r="Q19" i="12"/>
  <c r="K19" i="12"/>
  <c r="J19" i="12"/>
  <c r="I19" i="12"/>
  <c r="H19" i="12"/>
  <c r="G19" i="12"/>
  <c r="F19" i="12"/>
  <c r="E19" i="12"/>
  <c r="D19" i="12"/>
  <c r="C19" i="12"/>
  <c r="B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Z43" i="6"/>
  <c r="Y43" i="6"/>
  <c r="X43" i="6"/>
  <c r="W43" i="6"/>
  <c r="V43" i="6"/>
  <c r="U43" i="6"/>
  <c r="T43" i="6"/>
  <c r="S43" i="6"/>
  <c r="R43" i="6"/>
  <c r="Q43" i="6"/>
  <c r="K43" i="6"/>
  <c r="J43" i="6"/>
  <c r="I43" i="6"/>
  <c r="H43" i="6"/>
  <c r="G43" i="6"/>
  <c r="F43" i="6"/>
  <c r="E43" i="6"/>
  <c r="D43" i="6"/>
  <c r="C43" i="6"/>
  <c r="B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Z31" i="6"/>
  <c r="Y31" i="6"/>
  <c r="Y32" i="6" s="1"/>
  <c r="X31" i="6"/>
  <c r="W31" i="6"/>
  <c r="V31" i="6"/>
  <c r="U31" i="6"/>
  <c r="T31" i="6"/>
  <c r="S31" i="6"/>
  <c r="R31" i="6"/>
  <c r="Q31" i="6"/>
  <c r="K31" i="6"/>
  <c r="J31" i="6"/>
  <c r="I31" i="6"/>
  <c r="H31" i="6"/>
  <c r="G31" i="6"/>
  <c r="F31" i="6"/>
  <c r="E31" i="6"/>
  <c r="D31" i="6"/>
  <c r="C31" i="6"/>
  <c r="B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AC27" i="6" s="1"/>
  <c r="M27" i="6"/>
  <c r="AQ27" i="6" s="1"/>
  <c r="L27" i="6"/>
  <c r="Z19" i="6"/>
  <c r="Y19" i="6"/>
  <c r="X19" i="6"/>
  <c r="W19" i="6"/>
  <c r="V19" i="6"/>
  <c r="U19" i="6"/>
  <c r="T19" i="6"/>
  <c r="S19" i="6"/>
  <c r="R19" i="6"/>
  <c r="Q19" i="6"/>
  <c r="K19" i="6"/>
  <c r="J19" i="6"/>
  <c r="I19" i="6"/>
  <c r="H19" i="6"/>
  <c r="G19" i="6"/>
  <c r="F19" i="6"/>
  <c r="E19" i="6"/>
  <c r="D19" i="6"/>
  <c r="C19" i="6"/>
  <c r="B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Z43" i="10"/>
  <c r="Y43" i="10"/>
  <c r="X43" i="10"/>
  <c r="W43" i="10"/>
  <c r="V43" i="10"/>
  <c r="U43" i="10"/>
  <c r="U44" i="10" s="1"/>
  <c r="T43" i="10"/>
  <c r="S43" i="10"/>
  <c r="R43" i="10"/>
  <c r="Q43" i="10"/>
  <c r="K43" i="10"/>
  <c r="J43" i="10"/>
  <c r="I43" i="10"/>
  <c r="H43" i="10"/>
  <c r="AL43" i="10" s="1"/>
  <c r="G43" i="10"/>
  <c r="F43" i="10"/>
  <c r="E43" i="10"/>
  <c r="D43" i="10"/>
  <c r="AH43" i="10" s="1"/>
  <c r="C43" i="10"/>
  <c r="B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Z31" i="10"/>
  <c r="Y31" i="10"/>
  <c r="Y32" i="10" s="1"/>
  <c r="X31" i="10"/>
  <c r="W31" i="10"/>
  <c r="V31" i="10"/>
  <c r="U31" i="10"/>
  <c r="T31" i="10"/>
  <c r="S31" i="10"/>
  <c r="R31" i="10"/>
  <c r="Q31" i="10"/>
  <c r="K31" i="10"/>
  <c r="J31" i="10"/>
  <c r="I31" i="10"/>
  <c r="H31" i="10"/>
  <c r="G31" i="10"/>
  <c r="F31" i="10"/>
  <c r="E31" i="10"/>
  <c r="D31" i="10"/>
  <c r="C31" i="10"/>
  <c r="B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N28" i="10" s="1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M27" i="10"/>
  <c r="L27" i="10"/>
  <c r="Z19" i="10"/>
  <c r="Y19" i="10"/>
  <c r="X19" i="10"/>
  <c r="W19" i="10"/>
  <c r="V19" i="10"/>
  <c r="U19" i="10"/>
  <c r="T19" i="10"/>
  <c r="S19" i="10"/>
  <c r="R19" i="10"/>
  <c r="Q19" i="10"/>
  <c r="K19" i="10"/>
  <c r="J19" i="10"/>
  <c r="I19" i="10"/>
  <c r="H19" i="10"/>
  <c r="AL19" i="10" s="1"/>
  <c r="G19" i="10"/>
  <c r="F19" i="10"/>
  <c r="E19" i="10"/>
  <c r="D19" i="10"/>
  <c r="AH19" i="10" s="1"/>
  <c r="C19" i="10"/>
  <c r="B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Z43" i="11"/>
  <c r="Y43" i="11"/>
  <c r="X43" i="11"/>
  <c r="W43" i="11"/>
  <c r="V43" i="11"/>
  <c r="U43" i="11"/>
  <c r="T43" i="11"/>
  <c r="S43" i="11"/>
  <c r="R43" i="11"/>
  <c r="Q43" i="11"/>
  <c r="Q44" i="11" s="1"/>
  <c r="K43" i="11"/>
  <c r="J43" i="11"/>
  <c r="I43" i="11"/>
  <c r="H43" i="11"/>
  <c r="G43" i="11"/>
  <c r="F43" i="11"/>
  <c r="E43" i="11"/>
  <c r="D43" i="11"/>
  <c r="C43" i="11"/>
  <c r="B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Z31" i="11"/>
  <c r="Y31" i="11"/>
  <c r="X31" i="11"/>
  <c r="W31" i="11"/>
  <c r="V31" i="11"/>
  <c r="U31" i="11"/>
  <c r="T31" i="11"/>
  <c r="S31" i="11"/>
  <c r="R31" i="11"/>
  <c r="Q31" i="11"/>
  <c r="K31" i="11"/>
  <c r="J31" i="11"/>
  <c r="I31" i="11"/>
  <c r="H31" i="11"/>
  <c r="G31" i="11"/>
  <c r="F31" i="11"/>
  <c r="E31" i="11"/>
  <c r="D31" i="11"/>
  <c r="C31" i="11"/>
  <c r="B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Z19" i="11"/>
  <c r="Y19" i="11"/>
  <c r="X19" i="11"/>
  <c r="W19" i="11"/>
  <c r="V19" i="11"/>
  <c r="U19" i="11"/>
  <c r="T19" i="11"/>
  <c r="S19" i="11"/>
  <c r="R19" i="11"/>
  <c r="Q19" i="11"/>
  <c r="K19" i="11"/>
  <c r="J19" i="11"/>
  <c r="I19" i="11"/>
  <c r="H19" i="11"/>
  <c r="AL19" i="11" s="1"/>
  <c r="G19" i="11"/>
  <c r="F19" i="11"/>
  <c r="E19" i="11"/>
  <c r="D19" i="11"/>
  <c r="C19" i="11"/>
  <c r="B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C16" i="11" s="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Z43" i="14"/>
  <c r="Y43" i="14"/>
  <c r="X43" i="14"/>
  <c r="W43" i="14"/>
  <c r="V43" i="14"/>
  <c r="U43" i="14"/>
  <c r="T43" i="14"/>
  <c r="S43" i="14"/>
  <c r="R43" i="14"/>
  <c r="Q43" i="14"/>
  <c r="K43" i="14"/>
  <c r="J43" i="14"/>
  <c r="I43" i="14"/>
  <c r="H43" i="14"/>
  <c r="G43" i="14"/>
  <c r="F43" i="14"/>
  <c r="E43" i="14"/>
  <c r="D43" i="14"/>
  <c r="C43" i="14"/>
  <c r="B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Z31" i="14"/>
  <c r="Y31" i="14"/>
  <c r="X31" i="14"/>
  <c r="W31" i="14"/>
  <c r="V31" i="14"/>
  <c r="U31" i="14"/>
  <c r="T31" i="14"/>
  <c r="S31" i="14"/>
  <c r="R31" i="14"/>
  <c r="Q31" i="14"/>
  <c r="K31" i="14"/>
  <c r="J31" i="14"/>
  <c r="I31" i="14"/>
  <c r="H31" i="14"/>
  <c r="G31" i="14"/>
  <c r="AK31" i="14" s="1"/>
  <c r="F31" i="14"/>
  <c r="E31" i="14"/>
  <c r="D31" i="14"/>
  <c r="C31" i="14"/>
  <c r="B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AQ29" i="14" s="1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Z19" i="14"/>
  <c r="Y19" i="14"/>
  <c r="X19" i="14"/>
  <c r="W19" i="14"/>
  <c r="V19" i="14"/>
  <c r="U19" i="14"/>
  <c r="T19" i="14"/>
  <c r="S19" i="14"/>
  <c r="R19" i="14"/>
  <c r="Q19" i="14"/>
  <c r="K19" i="14"/>
  <c r="J19" i="14"/>
  <c r="I19" i="14"/>
  <c r="H19" i="14"/>
  <c r="G19" i="14"/>
  <c r="F19" i="14"/>
  <c r="E19" i="14"/>
  <c r="D19" i="14"/>
  <c r="C19" i="14"/>
  <c r="B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AC29" i="15" s="1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AC27" i="15" s="1"/>
  <c r="M27" i="15"/>
  <c r="L27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AJ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U32" i="16"/>
  <c r="AL31" i="16"/>
  <c r="AK31" i="16"/>
  <c r="AH31" i="16"/>
  <c r="AO30" i="16"/>
  <c r="AN30" i="16"/>
  <c r="AM30" i="16"/>
  <c r="AL30" i="16"/>
  <c r="AK30" i="16"/>
  <c r="AJ30" i="16"/>
  <c r="AI30" i="16"/>
  <c r="AH30" i="16"/>
  <c r="AG30" i="16"/>
  <c r="AF30" i="16"/>
  <c r="AB30" i="16"/>
  <c r="AA30" i="16"/>
  <c r="AC30" i="16" s="1"/>
  <c r="M30" i="16"/>
  <c r="AQ30" i="16" s="1"/>
  <c r="L30" i="16"/>
  <c r="AP30" i="16" s="1"/>
  <c r="AO29" i="16"/>
  <c r="AN29" i="16"/>
  <c r="AM29" i="16"/>
  <c r="AL29" i="16"/>
  <c r="AK29" i="16"/>
  <c r="AJ29" i="16"/>
  <c r="AI29" i="16"/>
  <c r="AH29" i="16"/>
  <c r="AG29" i="16"/>
  <c r="AF29" i="16"/>
  <c r="AB29" i="16"/>
  <c r="AA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AB28" i="16"/>
  <c r="AA28" i="16"/>
  <c r="AC28" i="16" s="1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AB27" i="16"/>
  <c r="AA27" i="16"/>
  <c r="M27" i="16"/>
  <c r="L27" i="16"/>
  <c r="N27" i="16" s="1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U44" i="17"/>
  <c r="W44" i="17"/>
  <c r="S44" i="17"/>
  <c r="AN43" i="17"/>
  <c r="AK43" i="17"/>
  <c r="AJ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AC42" i="17" s="1"/>
  <c r="M42" i="17"/>
  <c r="L42" i="17"/>
  <c r="N42" i="17" s="1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N41" i="17" s="1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N39" i="17" s="1"/>
  <c r="S32" i="17"/>
  <c r="B32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Q20" i="17"/>
  <c r="J20" i="17"/>
  <c r="AO18" i="17"/>
  <c r="AN18" i="17"/>
  <c r="AM18" i="17"/>
  <c r="AL18" i="17"/>
  <c r="AK18" i="17"/>
  <c r="AJ18" i="17"/>
  <c r="AI18" i="17"/>
  <c r="AH18" i="17"/>
  <c r="AG18" i="17"/>
  <c r="AF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M17" i="17"/>
  <c r="AQ17" i="17" s="1"/>
  <c r="L17" i="17"/>
  <c r="AO16" i="17"/>
  <c r="AN16" i="17"/>
  <c r="AM16" i="17"/>
  <c r="AL16" i="17"/>
  <c r="AK16" i="17"/>
  <c r="AJ16" i="17"/>
  <c r="AI16" i="17"/>
  <c r="AH16" i="17"/>
  <c r="AG16" i="17"/>
  <c r="AF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M15" i="17"/>
  <c r="L15" i="17"/>
  <c r="Z43" i="4"/>
  <c r="Y43" i="4"/>
  <c r="X43" i="4"/>
  <c r="W43" i="4"/>
  <c r="V43" i="4"/>
  <c r="U43" i="4"/>
  <c r="T43" i="4"/>
  <c r="S43" i="4"/>
  <c r="R43" i="4"/>
  <c r="Q43" i="4"/>
  <c r="K43" i="4"/>
  <c r="J43" i="4"/>
  <c r="I43" i="4"/>
  <c r="H43" i="4"/>
  <c r="G43" i="4"/>
  <c r="F43" i="4"/>
  <c r="E43" i="4"/>
  <c r="D43" i="4"/>
  <c r="C43" i="4"/>
  <c r="B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Z31" i="4"/>
  <c r="Y31" i="4"/>
  <c r="X31" i="4"/>
  <c r="W31" i="4"/>
  <c r="V31" i="4"/>
  <c r="U31" i="4"/>
  <c r="T31" i="4"/>
  <c r="S31" i="4"/>
  <c r="R31" i="4"/>
  <c r="Q31" i="4"/>
  <c r="K31" i="4"/>
  <c r="J31" i="4"/>
  <c r="I31" i="4"/>
  <c r="H31" i="4"/>
  <c r="G31" i="4"/>
  <c r="F31" i="4"/>
  <c r="E31" i="4"/>
  <c r="D31" i="4"/>
  <c r="C31" i="4"/>
  <c r="B31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Z19" i="4"/>
  <c r="Y19" i="4"/>
  <c r="Y20" i="4" s="1"/>
  <c r="X19" i="4"/>
  <c r="W19" i="4"/>
  <c r="V19" i="4"/>
  <c r="U19" i="4"/>
  <c r="T19" i="4"/>
  <c r="S19" i="4"/>
  <c r="R19" i="4"/>
  <c r="Q19" i="4"/>
  <c r="K19" i="4"/>
  <c r="J19" i="4"/>
  <c r="I19" i="4"/>
  <c r="H19" i="4"/>
  <c r="G19" i="4"/>
  <c r="F19" i="4"/>
  <c r="E19" i="4"/>
  <c r="D19" i="4"/>
  <c r="C19" i="4"/>
  <c r="B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F15" i="4"/>
  <c r="AB15" i="4"/>
  <c r="AA15" i="4"/>
  <c r="M15" i="4"/>
  <c r="L15" i="4"/>
  <c r="Z43" i="7"/>
  <c r="Y43" i="7"/>
  <c r="Y44" i="7" s="1"/>
  <c r="X43" i="7"/>
  <c r="W43" i="7"/>
  <c r="V43" i="7"/>
  <c r="U43" i="7"/>
  <c r="U44" i="7" s="1"/>
  <c r="T43" i="7"/>
  <c r="S43" i="7"/>
  <c r="R43" i="7"/>
  <c r="Q43" i="7"/>
  <c r="K43" i="7"/>
  <c r="J43" i="7"/>
  <c r="I43" i="7"/>
  <c r="H43" i="7"/>
  <c r="G43" i="7"/>
  <c r="F43" i="7"/>
  <c r="E43" i="7"/>
  <c r="D43" i="7"/>
  <c r="C43" i="7"/>
  <c r="B43" i="7"/>
  <c r="AO42" i="7"/>
  <c r="AN42" i="7"/>
  <c r="AM42" i="7"/>
  <c r="AL42" i="7"/>
  <c r="AK42" i="7"/>
  <c r="AJ42" i="7"/>
  <c r="AI42" i="7"/>
  <c r="AH42" i="7"/>
  <c r="AG42" i="7"/>
  <c r="AF42" i="7"/>
  <c r="AB42" i="7"/>
  <c r="AA42" i="7"/>
  <c r="M42" i="7"/>
  <c r="L42" i="7"/>
  <c r="AO41" i="7"/>
  <c r="AN41" i="7"/>
  <c r="AM41" i="7"/>
  <c r="AL41" i="7"/>
  <c r="AK41" i="7"/>
  <c r="AJ41" i="7"/>
  <c r="AI41" i="7"/>
  <c r="AH41" i="7"/>
  <c r="AG41" i="7"/>
  <c r="AF41" i="7"/>
  <c r="AB41" i="7"/>
  <c r="AA41" i="7"/>
  <c r="M41" i="7"/>
  <c r="L41" i="7"/>
  <c r="AO40" i="7"/>
  <c r="AN40" i="7"/>
  <c r="AM40" i="7"/>
  <c r="AL40" i="7"/>
  <c r="AK40" i="7"/>
  <c r="AJ40" i="7"/>
  <c r="AI40" i="7"/>
  <c r="AH40" i="7"/>
  <c r="AG40" i="7"/>
  <c r="AF40" i="7"/>
  <c r="AB40" i="7"/>
  <c r="AA40" i="7"/>
  <c r="M40" i="7"/>
  <c r="L40" i="7"/>
  <c r="AO39" i="7"/>
  <c r="AN39" i="7"/>
  <c r="AM39" i="7"/>
  <c r="AL39" i="7"/>
  <c r="AK39" i="7"/>
  <c r="AJ39" i="7"/>
  <c r="AI39" i="7"/>
  <c r="AH39" i="7"/>
  <c r="AG39" i="7"/>
  <c r="AF39" i="7"/>
  <c r="AB39" i="7"/>
  <c r="AA39" i="7"/>
  <c r="M39" i="7"/>
  <c r="L39" i="7"/>
  <c r="Z31" i="7"/>
  <c r="Y31" i="7"/>
  <c r="X31" i="7"/>
  <c r="W31" i="7"/>
  <c r="V31" i="7"/>
  <c r="U31" i="7"/>
  <c r="T31" i="7"/>
  <c r="S31" i="7"/>
  <c r="S32" i="7" s="1"/>
  <c r="R31" i="7"/>
  <c r="Q31" i="7"/>
  <c r="K31" i="7"/>
  <c r="J31" i="7"/>
  <c r="I31" i="7"/>
  <c r="H31" i="7"/>
  <c r="G31" i="7"/>
  <c r="F31" i="7"/>
  <c r="E31" i="7"/>
  <c r="D31" i="7"/>
  <c r="C31" i="7"/>
  <c r="B31" i="7"/>
  <c r="AO30" i="7"/>
  <c r="AN30" i="7"/>
  <c r="AM30" i="7"/>
  <c r="AL30" i="7"/>
  <c r="AK30" i="7"/>
  <c r="AJ30" i="7"/>
  <c r="AI30" i="7"/>
  <c r="AH30" i="7"/>
  <c r="AG30" i="7"/>
  <c r="AF30" i="7"/>
  <c r="AB30" i="7"/>
  <c r="AA30" i="7"/>
  <c r="M30" i="7"/>
  <c r="L30" i="7"/>
  <c r="AO29" i="7"/>
  <c r="AN29" i="7"/>
  <c r="AM29" i="7"/>
  <c r="AL29" i="7"/>
  <c r="AK29" i="7"/>
  <c r="AJ29" i="7"/>
  <c r="AI29" i="7"/>
  <c r="AH29" i="7"/>
  <c r="AG29" i="7"/>
  <c r="AF29" i="7"/>
  <c r="AB29" i="7"/>
  <c r="AA29" i="7"/>
  <c r="M29" i="7"/>
  <c r="L29" i="7"/>
  <c r="AO28" i="7"/>
  <c r="AN28" i="7"/>
  <c r="AM28" i="7"/>
  <c r="AL28" i="7"/>
  <c r="AK28" i="7"/>
  <c r="AJ28" i="7"/>
  <c r="AI28" i="7"/>
  <c r="AH28" i="7"/>
  <c r="AG28" i="7"/>
  <c r="AF28" i="7"/>
  <c r="AB28" i="7"/>
  <c r="AA28" i="7"/>
  <c r="M28" i="7"/>
  <c r="L28" i="7"/>
  <c r="AO27" i="7"/>
  <c r="AN27" i="7"/>
  <c r="AM27" i="7"/>
  <c r="AL27" i="7"/>
  <c r="AK27" i="7"/>
  <c r="AJ27" i="7"/>
  <c r="AI27" i="7"/>
  <c r="AH27" i="7"/>
  <c r="AG27" i="7"/>
  <c r="AF27" i="7"/>
  <c r="AB27" i="7"/>
  <c r="AA27" i="7"/>
  <c r="M27" i="7"/>
  <c r="L27" i="7"/>
  <c r="Z19" i="7"/>
  <c r="Y19" i="7"/>
  <c r="X19" i="7"/>
  <c r="W20" i="7" s="1"/>
  <c r="W19" i="7"/>
  <c r="V19" i="7"/>
  <c r="U19" i="7"/>
  <c r="T19" i="7"/>
  <c r="S19" i="7"/>
  <c r="R19" i="7"/>
  <c r="Q19" i="7"/>
  <c r="K19" i="7"/>
  <c r="J19" i="7"/>
  <c r="I19" i="7"/>
  <c r="H19" i="7"/>
  <c r="AL19" i="7" s="1"/>
  <c r="G19" i="7"/>
  <c r="F19" i="7"/>
  <c r="E19" i="7"/>
  <c r="D19" i="7"/>
  <c r="AH19" i="7" s="1"/>
  <c r="C19" i="7"/>
  <c r="B19" i="7"/>
  <c r="AO18" i="7"/>
  <c r="AN18" i="7"/>
  <c r="AM18" i="7"/>
  <c r="AL18" i="7"/>
  <c r="AK18" i="7"/>
  <c r="AJ18" i="7"/>
  <c r="AI18" i="7"/>
  <c r="AH18" i="7"/>
  <c r="AG18" i="7"/>
  <c r="AF18" i="7"/>
  <c r="AB18" i="7"/>
  <c r="AC18" i="7" s="1"/>
  <c r="AA18" i="7"/>
  <c r="M18" i="7"/>
  <c r="L18" i="7"/>
  <c r="AP18" i="7" s="1"/>
  <c r="AO17" i="7"/>
  <c r="AN17" i="7"/>
  <c r="AM17" i="7"/>
  <c r="AL17" i="7"/>
  <c r="AK17" i="7"/>
  <c r="AJ17" i="7"/>
  <c r="AI17" i="7"/>
  <c r="AH17" i="7"/>
  <c r="AG17" i="7"/>
  <c r="AF17" i="7"/>
  <c r="AB17" i="7"/>
  <c r="AA17" i="7"/>
  <c r="M17" i="7"/>
  <c r="L17" i="7"/>
  <c r="AO16" i="7"/>
  <c r="AN16" i="7"/>
  <c r="AM16" i="7"/>
  <c r="AL16" i="7"/>
  <c r="AK16" i="7"/>
  <c r="AJ16" i="7"/>
  <c r="AI16" i="7"/>
  <c r="AH16" i="7"/>
  <c r="AG16" i="7"/>
  <c r="AF16" i="7"/>
  <c r="AB16" i="7"/>
  <c r="AA16" i="7"/>
  <c r="M16" i="7"/>
  <c r="L16" i="7"/>
  <c r="AO15" i="7"/>
  <c r="AN15" i="7"/>
  <c r="AM15" i="7"/>
  <c r="AL15" i="7"/>
  <c r="AK15" i="7"/>
  <c r="AJ15" i="7"/>
  <c r="AI15" i="7"/>
  <c r="AH15" i="7"/>
  <c r="AG15" i="7"/>
  <c r="AF15" i="7"/>
  <c r="AB15" i="7"/>
  <c r="AA15" i="7"/>
  <c r="M15" i="7"/>
  <c r="L15" i="7"/>
  <c r="AB18" i="9"/>
  <c r="AA18" i="9"/>
  <c r="AC18" i="9" s="1"/>
  <c r="AB17" i="9"/>
  <c r="AA17" i="9"/>
  <c r="AB16" i="9"/>
  <c r="AA16" i="9"/>
  <c r="AC16" i="9" s="1"/>
  <c r="AB15" i="9"/>
  <c r="AA15" i="9"/>
  <c r="AB42" i="9"/>
  <c r="AA42" i="9"/>
  <c r="AB41" i="9"/>
  <c r="AA41" i="9"/>
  <c r="AC41" i="9" s="1"/>
  <c r="AB40" i="9"/>
  <c r="AA40" i="9"/>
  <c r="AB39" i="9"/>
  <c r="AA39" i="9"/>
  <c r="AB30" i="9"/>
  <c r="AA30" i="9"/>
  <c r="AB29" i="9"/>
  <c r="AA29" i="9"/>
  <c r="AB28" i="9"/>
  <c r="AA28" i="9"/>
  <c r="AB27" i="9"/>
  <c r="AA27" i="9"/>
  <c r="AQ43" i="17" l="1"/>
  <c r="AC30" i="17"/>
  <c r="AC31" i="17"/>
  <c r="AR31" i="17" s="1"/>
  <c r="AA32" i="17"/>
  <c r="AP32" i="17" s="1"/>
  <c r="AA20" i="17"/>
  <c r="AP20" i="17" s="1"/>
  <c r="AC17" i="17"/>
  <c r="AR19" i="17"/>
  <c r="AQ19" i="17"/>
  <c r="L44" i="17"/>
  <c r="AP44" i="17" s="1"/>
  <c r="AP43" i="17"/>
  <c r="AQ40" i="17"/>
  <c r="AQ31" i="16"/>
  <c r="AP32" i="16"/>
  <c r="AP31" i="16"/>
  <c r="N31" i="16"/>
  <c r="AR31" i="16" s="1"/>
  <c r="N19" i="16"/>
  <c r="AR19" i="16" s="1"/>
  <c r="L20" i="16"/>
  <c r="AP20" i="16" s="1"/>
  <c r="AP44" i="15"/>
  <c r="AQ27" i="15"/>
  <c r="AQ43" i="15"/>
  <c r="AP43" i="15"/>
  <c r="AR43" i="15"/>
  <c r="AQ31" i="15"/>
  <c r="AP31" i="15"/>
  <c r="N31" i="15"/>
  <c r="L32" i="15"/>
  <c r="AP32" i="15" s="1"/>
  <c r="N19" i="15"/>
  <c r="L20" i="15"/>
  <c r="AP20" i="15" s="1"/>
  <c r="AQ19" i="15"/>
  <c r="AP19" i="15"/>
  <c r="AC41" i="14"/>
  <c r="S44" i="14"/>
  <c r="W44" i="14"/>
  <c r="U32" i="14"/>
  <c r="Y32" i="14"/>
  <c r="AC29" i="14"/>
  <c r="AC41" i="11"/>
  <c r="H44" i="11"/>
  <c r="Y32" i="11"/>
  <c r="AQ42" i="11"/>
  <c r="AM43" i="11"/>
  <c r="AC27" i="11"/>
  <c r="W20" i="11"/>
  <c r="AQ41" i="11"/>
  <c r="J20" i="11"/>
  <c r="AC27" i="10"/>
  <c r="N41" i="10"/>
  <c r="F44" i="10"/>
  <c r="AC40" i="12"/>
  <c r="S44" i="12"/>
  <c r="W44" i="12"/>
  <c r="B44" i="9"/>
  <c r="AC40" i="8"/>
  <c r="U32" i="8"/>
  <c r="Y32" i="8"/>
  <c r="AP27" i="8"/>
  <c r="AC42" i="7"/>
  <c r="AC30" i="7"/>
  <c r="AN31" i="7"/>
  <c r="AQ15" i="7"/>
  <c r="AK19" i="7"/>
  <c r="AL31" i="11"/>
  <c r="AL31" i="6"/>
  <c r="AL31" i="12"/>
  <c r="AH31" i="9"/>
  <c r="AK31" i="7"/>
  <c r="AO31" i="7"/>
  <c r="AG31" i="17"/>
  <c r="AC28" i="14"/>
  <c r="AN31" i="14"/>
  <c r="AC28" i="9"/>
  <c r="AC30" i="9"/>
  <c r="AC27" i="7"/>
  <c r="U32" i="7"/>
  <c r="Y32" i="7"/>
  <c r="AC27" i="17"/>
  <c r="AC29" i="17"/>
  <c r="Q32" i="17"/>
  <c r="S32" i="11"/>
  <c r="W32" i="11"/>
  <c r="S32" i="10"/>
  <c r="W32" i="10"/>
  <c r="AQ41" i="15"/>
  <c r="AK43" i="15"/>
  <c r="AO43" i="15"/>
  <c r="AJ43" i="12"/>
  <c r="U44" i="15"/>
  <c r="Y44" i="15"/>
  <c r="AQ41" i="6"/>
  <c r="AK43" i="6"/>
  <c r="AG43" i="9"/>
  <c r="AG43" i="8"/>
  <c r="AK43" i="8"/>
  <c r="W20" i="17"/>
  <c r="W20" i="9"/>
  <c r="AC15" i="12"/>
  <c r="AP16" i="17"/>
  <c r="AC15" i="16"/>
  <c r="U20" i="14"/>
  <c r="Y20" i="14"/>
  <c r="AG19" i="8"/>
  <c r="AK19" i="8"/>
  <c r="AC15" i="17"/>
  <c r="F44" i="16"/>
  <c r="N39" i="7"/>
  <c r="N40" i="17"/>
  <c r="N28" i="17"/>
  <c r="N29" i="16"/>
  <c r="N28" i="15"/>
  <c r="N30" i="15"/>
  <c r="N18" i="12"/>
  <c r="J20" i="12"/>
  <c r="N16" i="17"/>
  <c r="B20" i="17"/>
  <c r="AF20" i="17" s="1"/>
  <c r="N16" i="10"/>
  <c r="N17" i="11"/>
  <c r="B32" i="4"/>
  <c r="U32" i="4"/>
  <c r="Y32" i="4"/>
  <c r="AC15" i="7"/>
  <c r="AC40" i="4"/>
  <c r="AP29" i="4"/>
  <c r="AC30" i="4"/>
  <c r="N41" i="14"/>
  <c r="AR41" i="14" s="1"/>
  <c r="H32" i="14"/>
  <c r="AQ15" i="14"/>
  <c r="N40" i="12"/>
  <c r="N28" i="12"/>
  <c r="N30" i="12"/>
  <c r="N40" i="9"/>
  <c r="AO31" i="9"/>
  <c r="AQ28" i="7"/>
  <c r="U20" i="8"/>
  <c r="AP15" i="12"/>
  <c r="AG19" i="7"/>
  <c r="AG19" i="4"/>
  <c r="AM19" i="14"/>
  <c r="AK19" i="11"/>
  <c r="W20" i="10"/>
  <c r="AQ15" i="6"/>
  <c r="S20" i="9"/>
  <c r="U20" i="7"/>
  <c r="Y20" i="10"/>
  <c r="Q20" i="14"/>
  <c r="S20" i="17"/>
  <c r="AQ18" i="14"/>
  <c r="AQ17" i="11"/>
  <c r="AC16" i="17"/>
  <c r="AC18" i="14"/>
  <c r="AC17" i="11"/>
  <c r="Q20" i="10"/>
  <c r="AO19" i="8"/>
  <c r="AI19" i="17"/>
  <c r="AO19" i="7"/>
  <c r="AO19" i="4"/>
  <c r="AI19" i="14"/>
  <c r="AG19" i="11"/>
  <c r="AH19" i="17"/>
  <c r="AC17" i="7"/>
  <c r="Q20" i="7"/>
  <c r="U20" i="11"/>
  <c r="U20" i="10"/>
  <c r="U32" i="17"/>
  <c r="Q32" i="8"/>
  <c r="AQ29" i="7"/>
  <c r="AJ31" i="17"/>
  <c r="Q32" i="4"/>
  <c r="AF32" i="4" s="1"/>
  <c r="AK31" i="17"/>
  <c r="W32" i="14"/>
  <c r="AH31" i="11"/>
  <c r="AH31" i="6"/>
  <c r="AH31" i="12"/>
  <c r="AK31" i="9"/>
  <c r="AG31" i="7"/>
  <c r="AN31" i="17"/>
  <c r="AQ29" i="17"/>
  <c r="AP30" i="17"/>
  <c r="AO31" i="16"/>
  <c r="AQ29" i="15"/>
  <c r="AO31" i="14"/>
  <c r="AM31" i="11"/>
  <c r="Q32" i="9"/>
  <c r="AJ31" i="7"/>
  <c r="W32" i="7"/>
  <c r="AP27" i="4"/>
  <c r="W32" i="4"/>
  <c r="AP29" i="12"/>
  <c r="S32" i="14"/>
  <c r="AC29" i="11"/>
  <c r="AC29" i="10"/>
  <c r="Q32" i="10"/>
  <c r="Q32" i="12"/>
  <c r="Y44" i="8"/>
  <c r="Y44" i="4"/>
  <c r="AG43" i="17"/>
  <c r="AC41" i="16"/>
  <c r="AQ42" i="16"/>
  <c r="Q44" i="16"/>
  <c r="AO43" i="14"/>
  <c r="AO43" i="6"/>
  <c r="AN43" i="12"/>
  <c r="AC42" i="16"/>
  <c r="AO43" i="8"/>
  <c r="AG43" i="15"/>
  <c r="AC42" i="9"/>
  <c r="Q44" i="4"/>
  <c r="AI43" i="16"/>
  <c r="U44" i="16"/>
  <c r="AG43" i="14"/>
  <c r="AC39" i="17"/>
  <c r="AR39" i="17" s="1"/>
  <c r="AP40" i="17"/>
  <c r="W44" i="16"/>
  <c r="W44" i="11"/>
  <c r="AL44" i="11" s="1"/>
  <c r="AQ41" i="17"/>
  <c r="AO43" i="17"/>
  <c r="AM43" i="16"/>
  <c r="AK43" i="14"/>
  <c r="AP41" i="16"/>
  <c r="AN43" i="16"/>
  <c r="AC39" i="10"/>
  <c r="AP40" i="10"/>
  <c r="Y44" i="10"/>
  <c r="AK43" i="9"/>
  <c r="H44" i="8"/>
  <c r="J44" i="8"/>
  <c r="AQ41" i="7"/>
  <c r="B44" i="7"/>
  <c r="F44" i="4"/>
  <c r="F32" i="16"/>
  <c r="AJ32" i="16" s="1"/>
  <c r="AQ29" i="9"/>
  <c r="N30" i="17"/>
  <c r="AR30" i="17" s="1"/>
  <c r="AQ27" i="7"/>
  <c r="AQ29" i="16"/>
  <c r="AP28" i="17"/>
  <c r="J32" i="12"/>
  <c r="N28" i="9"/>
  <c r="AR28" i="9" s="1"/>
  <c r="H20" i="15"/>
  <c r="F20" i="11"/>
  <c r="AQ15" i="4"/>
  <c r="N16" i="12"/>
  <c r="J20" i="10"/>
  <c r="AN20" i="10" s="1"/>
  <c r="H20" i="9"/>
  <c r="AL20" i="9" s="1"/>
  <c r="B20" i="10"/>
  <c r="B20" i="6"/>
  <c r="AQ18" i="17"/>
  <c r="AK19" i="4"/>
  <c r="AQ41" i="16"/>
  <c r="AC39" i="16"/>
  <c r="AP29" i="16"/>
  <c r="AC27" i="16"/>
  <c r="AR27" i="16" s="1"/>
  <c r="AC16" i="16"/>
  <c r="AG19" i="16"/>
  <c r="AK19" i="16"/>
  <c r="AP18" i="16"/>
  <c r="AH19" i="16"/>
  <c r="AL19" i="16"/>
  <c r="Q20" i="16"/>
  <c r="U20" i="16"/>
  <c r="W44" i="15"/>
  <c r="AC41" i="15"/>
  <c r="AI19" i="15"/>
  <c r="AM19" i="15"/>
  <c r="U20" i="15"/>
  <c r="AI31" i="15"/>
  <c r="AM31" i="15"/>
  <c r="Y32" i="15"/>
  <c r="AP40" i="15"/>
  <c r="AP42" i="15"/>
  <c r="AH43" i="15"/>
  <c r="AL43" i="15"/>
  <c r="AP17" i="15"/>
  <c r="AC18" i="15"/>
  <c r="B20" i="15"/>
  <c r="AJ19" i="15"/>
  <c r="J20" i="15"/>
  <c r="S20" i="15"/>
  <c r="AC28" i="15"/>
  <c r="AR28" i="15" s="1"/>
  <c r="B32" i="15"/>
  <c r="AJ31" i="15"/>
  <c r="AN31" i="15"/>
  <c r="S32" i="15"/>
  <c r="W32" i="15"/>
  <c r="AQ41" i="14"/>
  <c r="AC42" i="14"/>
  <c r="AF43" i="14"/>
  <c r="AJ43" i="14"/>
  <c r="AC39" i="14"/>
  <c r="AC27" i="14"/>
  <c r="AC30" i="14"/>
  <c r="AP30" i="14"/>
  <c r="AQ28" i="14"/>
  <c r="AC16" i="14"/>
  <c r="AP16" i="14"/>
  <c r="AH19" i="14"/>
  <c r="AL19" i="14"/>
  <c r="AC42" i="11"/>
  <c r="U44" i="11"/>
  <c r="AP39" i="11"/>
  <c r="AN43" i="11"/>
  <c r="AC39" i="11"/>
  <c r="AC28" i="11"/>
  <c r="AC30" i="11"/>
  <c r="AQ27" i="11"/>
  <c r="AQ29" i="11"/>
  <c r="AC15" i="11"/>
  <c r="AI43" i="10"/>
  <c r="AM43" i="10"/>
  <c r="AC42" i="10"/>
  <c r="S44" i="10"/>
  <c r="AQ39" i="10"/>
  <c r="AQ41" i="10"/>
  <c r="W44" i="10"/>
  <c r="AQ27" i="10"/>
  <c r="AQ29" i="10"/>
  <c r="AG31" i="10"/>
  <c r="AJ31" i="10"/>
  <c r="AN31" i="10"/>
  <c r="AC17" i="10"/>
  <c r="AI19" i="10"/>
  <c r="AP17" i="10"/>
  <c r="S20" i="10"/>
  <c r="AC39" i="6"/>
  <c r="U44" i="6"/>
  <c r="AP39" i="6"/>
  <c r="AC42" i="6"/>
  <c r="AN43" i="6"/>
  <c r="W44" i="6"/>
  <c r="AQ28" i="6"/>
  <c r="AQ30" i="6"/>
  <c r="AM31" i="6"/>
  <c r="AP27" i="6"/>
  <c r="AC28" i="6"/>
  <c r="AC30" i="6"/>
  <c r="AJ19" i="6"/>
  <c r="AN19" i="6"/>
  <c r="AQ18" i="6"/>
  <c r="AI19" i="6"/>
  <c r="AM19" i="6"/>
  <c r="AC16" i="6"/>
  <c r="AC18" i="6"/>
  <c r="S20" i="6"/>
  <c r="W20" i="6"/>
  <c r="Y44" i="12"/>
  <c r="AQ42" i="12"/>
  <c r="AI43" i="12"/>
  <c r="AM43" i="12"/>
  <c r="AC29" i="12"/>
  <c r="AI31" i="12"/>
  <c r="AC28" i="12"/>
  <c r="W32" i="12"/>
  <c r="AQ29" i="12"/>
  <c r="AC27" i="12"/>
  <c r="S32" i="12"/>
  <c r="AG19" i="12"/>
  <c r="AO19" i="12"/>
  <c r="W20" i="12"/>
  <c r="AP16" i="12"/>
  <c r="AC17" i="12"/>
  <c r="AP18" i="12"/>
  <c r="AH19" i="12"/>
  <c r="AL19" i="12"/>
  <c r="Q20" i="12"/>
  <c r="Y20" i="12"/>
  <c r="AQ40" i="9"/>
  <c r="AC40" i="9"/>
  <c r="AP39" i="9"/>
  <c r="AP42" i="9"/>
  <c r="AJ43" i="9"/>
  <c r="AN43" i="9"/>
  <c r="S44" i="9"/>
  <c r="AQ30" i="9"/>
  <c r="Q20" i="9"/>
  <c r="AN19" i="9"/>
  <c r="AQ15" i="9"/>
  <c r="AQ18" i="9"/>
  <c r="AG19" i="9"/>
  <c r="AK19" i="9"/>
  <c r="AO19" i="9"/>
  <c r="AC41" i="8"/>
  <c r="AH43" i="8"/>
  <c r="AQ40" i="8"/>
  <c r="AC29" i="8"/>
  <c r="AH31" i="8"/>
  <c r="AC27" i="8"/>
  <c r="AI31" i="8"/>
  <c r="AM31" i="8"/>
  <c r="AC18" i="8"/>
  <c r="AP18" i="8"/>
  <c r="AC15" i="8"/>
  <c r="AQ18" i="8"/>
  <c r="AL19" i="8"/>
  <c r="AC39" i="7"/>
  <c r="AR39" i="7" s="1"/>
  <c r="AQ42" i="7"/>
  <c r="AI43" i="7"/>
  <c r="AM43" i="7"/>
  <c r="AP40" i="7"/>
  <c r="AL43" i="7"/>
  <c r="AP28" i="7"/>
  <c r="AC28" i="7"/>
  <c r="AQ40" i="4"/>
  <c r="AQ42" i="4"/>
  <c r="AI43" i="4"/>
  <c r="AM43" i="4"/>
  <c r="S44" i="4"/>
  <c r="AP42" i="4"/>
  <c r="AH43" i="4"/>
  <c r="AL43" i="4"/>
  <c r="AH31" i="4"/>
  <c r="AL31" i="4"/>
  <c r="AQ30" i="4"/>
  <c r="AI31" i="4"/>
  <c r="AM31" i="4"/>
  <c r="AC17" i="4"/>
  <c r="AP16" i="4"/>
  <c r="AP18" i="4"/>
  <c r="AH19" i="4"/>
  <c r="AL19" i="4"/>
  <c r="U20" i="4"/>
  <c r="S20" i="4"/>
  <c r="AQ16" i="4"/>
  <c r="N40" i="16"/>
  <c r="AQ39" i="16"/>
  <c r="N41" i="16"/>
  <c r="AR41" i="16" s="1"/>
  <c r="B44" i="16"/>
  <c r="D32" i="16"/>
  <c r="AQ15" i="16"/>
  <c r="AP30" i="15"/>
  <c r="AQ30" i="15"/>
  <c r="N16" i="15"/>
  <c r="AQ18" i="15"/>
  <c r="N40" i="14"/>
  <c r="N27" i="14"/>
  <c r="B32" i="14"/>
  <c r="F32" i="14"/>
  <c r="AJ32" i="14" s="1"/>
  <c r="N17" i="14"/>
  <c r="D20" i="14"/>
  <c r="N40" i="11"/>
  <c r="N28" i="11"/>
  <c r="AQ30" i="11"/>
  <c r="AO19" i="11"/>
  <c r="N42" i="10"/>
  <c r="J32" i="10"/>
  <c r="D44" i="6"/>
  <c r="B44" i="6"/>
  <c r="AI43" i="6"/>
  <c r="N40" i="6"/>
  <c r="H44" i="6"/>
  <c r="AL44" i="6" s="1"/>
  <c r="N41" i="6"/>
  <c r="D32" i="6"/>
  <c r="H20" i="6"/>
  <c r="N18" i="6"/>
  <c r="D20" i="6"/>
  <c r="AR40" i="12"/>
  <c r="H32" i="12"/>
  <c r="AP30" i="12"/>
  <c r="F20" i="12"/>
  <c r="D44" i="9"/>
  <c r="B20" i="9"/>
  <c r="F20" i="9"/>
  <c r="H44" i="7"/>
  <c r="AP41" i="7"/>
  <c r="N27" i="7"/>
  <c r="AP29" i="7"/>
  <c r="D20" i="7"/>
  <c r="N16" i="7"/>
  <c r="N39" i="4"/>
  <c r="B44" i="4"/>
  <c r="N30" i="4"/>
  <c r="B20" i="4"/>
  <c r="U20" i="17"/>
  <c r="AC20" i="17" s="1"/>
  <c r="AC15" i="14"/>
  <c r="AQ17" i="9"/>
  <c r="AC17" i="8"/>
  <c r="AC15" i="9"/>
  <c r="AQ16" i="7"/>
  <c r="AI19" i="7"/>
  <c r="AM19" i="7"/>
  <c r="Y20" i="7"/>
  <c r="AP15" i="4"/>
  <c r="AC16" i="4"/>
  <c r="AP17" i="4"/>
  <c r="AQ18" i="4"/>
  <c r="AM19" i="4"/>
  <c r="AC18" i="17"/>
  <c r="AJ19" i="17"/>
  <c r="AN20" i="17"/>
  <c r="AQ18" i="16"/>
  <c r="AI19" i="16"/>
  <c r="AM19" i="16"/>
  <c r="AQ15" i="15"/>
  <c r="AQ17" i="15"/>
  <c r="AG19" i="15"/>
  <c r="AK19" i="15"/>
  <c r="AO19" i="15"/>
  <c r="W20" i="15"/>
  <c r="AL20" i="15" s="1"/>
  <c r="AQ17" i="14"/>
  <c r="AJ19" i="14"/>
  <c r="AN19" i="14"/>
  <c r="W20" i="14"/>
  <c r="AQ15" i="11"/>
  <c r="AI19" i="11"/>
  <c r="AM19" i="11"/>
  <c r="AQ15" i="10"/>
  <c r="AQ17" i="10"/>
  <c r="AC18" i="10"/>
  <c r="AJ19" i="10"/>
  <c r="AC15" i="6"/>
  <c r="AP16" i="6"/>
  <c r="AQ17" i="6"/>
  <c r="AG19" i="6"/>
  <c r="AK19" i="6"/>
  <c r="AO19" i="6"/>
  <c r="AQ15" i="12"/>
  <c r="AP17" i="12"/>
  <c r="AI19" i="12"/>
  <c r="U20" i="12"/>
  <c r="AH19" i="9"/>
  <c r="U20" i="9"/>
  <c r="Y20" i="9"/>
  <c r="AL19" i="9"/>
  <c r="AC16" i="8"/>
  <c r="AP17" i="8"/>
  <c r="AI19" i="8"/>
  <c r="AM19" i="8"/>
  <c r="AQ16" i="14"/>
  <c r="AP16" i="9"/>
  <c r="AC17" i="9"/>
  <c r="AC16" i="7"/>
  <c r="AP17" i="7"/>
  <c r="AF19" i="7"/>
  <c r="AJ19" i="7"/>
  <c r="AN19" i="7"/>
  <c r="S20" i="7"/>
  <c r="AQ17" i="4"/>
  <c r="AC18" i="4"/>
  <c r="AN19" i="4"/>
  <c r="W20" i="4"/>
  <c r="Q20" i="4"/>
  <c r="AP17" i="17"/>
  <c r="AG19" i="17"/>
  <c r="AK19" i="17"/>
  <c r="AO19" i="17"/>
  <c r="AQ16" i="16"/>
  <c r="AC18" i="16"/>
  <c r="AJ19" i="16"/>
  <c r="W20" i="16"/>
  <c r="AC15" i="15"/>
  <c r="AP16" i="15"/>
  <c r="AC17" i="15"/>
  <c r="AP18" i="15"/>
  <c r="AH19" i="15"/>
  <c r="Q20" i="15"/>
  <c r="Y20" i="15"/>
  <c r="AC17" i="14"/>
  <c r="AR17" i="14" s="1"/>
  <c r="AP18" i="14"/>
  <c r="AG19" i="14"/>
  <c r="AK19" i="14"/>
  <c r="AO19" i="14"/>
  <c r="AJ20" i="11"/>
  <c r="S20" i="11"/>
  <c r="AC15" i="10"/>
  <c r="AG19" i="10"/>
  <c r="AO19" i="10"/>
  <c r="AQ16" i="6"/>
  <c r="AC17" i="6"/>
  <c r="AL19" i="6"/>
  <c r="U20" i="6"/>
  <c r="Y20" i="6"/>
  <c r="AQ17" i="12"/>
  <c r="AC18" i="12"/>
  <c r="AR18" i="12" s="1"/>
  <c r="AJ19" i="12"/>
  <c r="S20" i="12"/>
  <c r="AI19" i="9"/>
  <c r="AM19" i="9"/>
  <c r="AQ15" i="8"/>
  <c r="AQ17" i="8"/>
  <c r="AN19" i="8"/>
  <c r="S20" i="8"/>
  <c r="W20" i="8"/>
  <c r="AC29" i="9"/>
  <c r="Q32" i="6"/>
  <c r="AP28" i="12"/>
  <c r="Y32" i="12"/>
  <c r="AH31" i="7"/>
  <c r="AL31" i="7"/>
  <c r="AQ27" i="4"/>
  <c r="AC28" i="4"/>
  <c r="AN31" i="4"/>
  <c r="AH31" i="17"/>
  <c r="AL31" i="17"/>
  <c r="AP27" i="16"/>
  <c r="AM31" i="16"/>
  <c r="AG31" i="15"/>
  <c r="AK31" i="15"/>
  <c r="AQ27" i="14"/>
  <c r="AP29" i="14"/>
  <c r="AQ30" i="14"/>
  <c r="AH31" i="14"/>
  <c r="AL31" i="14"/>
  <c r="AN31" i="11"/>
  <c r="AQ28" i="10"/>
  <c r="AP30" i="10"/>
  <c r="AH31" i="10"/>
  <c r="AL31" i="10"/>
  <c r="AQ29" i="6"/>
  <c r="AJ31" i="6"/>
  <c r="AN31" i="6"/>
  <c r="S32" i="6"/>
  <c r="AH32" i="6" s="1"/>
  <c r="W32" i="6"/>
  <c r="AQ28" i="12"/>
  <c r="AJ31" i="12"/>
  <c r="AN31" i="12"/>
  <c r="AQ27" i="9"/>
  <c r="AQ28" i="9"/>
  <c r="AP29" i="9"/>
  <c r="AI31" i="9"/>
  <c r="AM31" i="9"/>
  <c r="AQ27" i="8"/>
  <c r="AP29" i="8"/>
  <c r="AC30" i="8"/>
  <c r="AN31" i="8"/>
  <c r="S32" i="8"/>
  <c r="W32" i="8"/>
  <c r="Q32" i="11"/>
  <c r="AP28" i="9"/>
  <c r="AC27" i="9"/>
  <c r="AQ30" i="7"/>
  <c r="AI31" i="7"/>
  <c r="AM31" i="7"/>
  <c r="AC27" i="4"/>
  <c r="AP28" i="4"/>
  <c r="AP30" i="4"/>
  <c r="AG31" i="4"/>
  <c r="AK31" i="4"/>
  <c r="AO31" i="4"/>
  <c r="AQ27" i="17"/>
  <c r="AI31" i="17"/>
  <c r="Y32" i="17"/>
  <c r="AQ27" i="16"/>
  <c r="AQ28" i="16"/>
  <c r="AC29" i="16"/>
  <c r="AR29" i="16" s="1"/>
  <c r="AN31" i="16"/>
  <c r="W32" i="16"/>
  <c r="AQ28" i="15"/>
  <c r="AH31" i="15"/>
  <c r="AL31" i="15"/>
  <c r="Q32" i="15"/>
  <c r="AF32" i="15" s="1"/>
  <c r="U32" i="15"/>
  <c r="AM31" i="14"/>
  <c r="AP27" i="11"/>
  <c r="AQ28" i="11"/>
  <c r="AK31" i="11"/>
  <c r="AO31" i="11"/>
  <c r="AC28" i="10"/>
  <c r="AR28" i="10" s="1"/>
  <c r="AP28" i="10"/>
  <c r="AI31" i="10"/>
  <c r="AM31" i="10"/>
  <c r="AC29" i="6"/>
  <c r="AP30" i="6"/>
  <c r="AG31" i="6"/>
  <c r="AK31" i="6"/>
  <c r="AO31" i="6"/>
  <c r="AG31" i="12"/>
  <c r="AK31" i="12"/>
  <c r="AN31" i="9"/>
  <c r="S32" i="9"/>
  <c r="W32" i="9"/>
  <c r="AL31" i="9"/>
  <c r="AQ29" i="8"/>
  <c r="AG31" i="8"/>
  <c r="AK31" i="8"/>
  <c r="AO31" i="8"/>
  <c r="AQ39" i="11"/>
  <c r="AP39" i="7"/>
  <c r="AC41" i="4"/>
  <c r="U44" i="4"/>
  <c r="AQ40" i="6"/>
  <c r="AQ41" i="9"/>
  <c r="W44" i="9"/>
  <c r="AQ39" i="7"/>
  <c r="AQ40" i="7"/>
  <c r="AJ43" i="7"/>
  <c r="AN43" i="7"/>
  <c r="W44" i="7"/>
  <c r="AP41" i="4"/>
  <c r="AC42" i="4"/>
  <c r="AJ43" i="4"/>
  <c r="AC40" i="17"/>
  <c r="AC41" i="17"/>
  <c r="AR41" i="17" s="1"/>
  <c r="AH43" i="17"/>
  <c r="AL43" i="17"/>
  <c r="Y44" i="17"/>
  <c r="AP39" i="16"/>
  <c r="AG43" i="16"/>
  <c r="AO43" i="16"/>
  <c r="AQ40" i="15"/>
  <c r="AI43" i="15"/>
  <c r="AM43" i="15"/>
  <c r="AP39" i="14"/>
  <c r="AC40" i="14"/>
  <c r="AP41" i="14"/>
  <c r="AH43" i="14"/>
  <c r="Y44" i="14"/>
  <c r="AO43" i="11"/>
  <c r="S44" i="11"/>
  <c r="AQ40" i="10"/>
  <c r="AC41" i="10"/>
  <c r="AR41" i="10" s="1"/>
  <c r="AJ43" i="10"/>
  <c r="AN43" i="10"/>
  <c r="AQ39" i="6"/>
  <c r="AC41" i="6"/>
  <c r="AH43" i="6"/>
  <c r="AL43" i="6"/>
  <c r="Y44" i="6"/>
  <c r="AQ40" i="12"/>
  <c r="AC42" i="12"/>
  <c r="AG43" i="12"/>
  <c r="AK43" i="12"/>
  <c r="AL43" i="9"/>
  <c r="Q44" i="9"/>
  <c r="Y44" i="9"/>
  <c r="AQ39" i="8"/>
  <c r="AP41" i="8"/>
  <c r="AI43" i="8"/>
  <c r="AM43" i="8"/>
  <c r="AP40" i="12"/>
  <c r="AP41" i="9"/>
  <c r="AP42" i="10"/>
  <c r="S44" i="6"/>
  <c r="AC39" i="9"/>
  <c r="AC40" i="7"/>
  <c r="AC41" i="7"/>
  <c r="AP42" i="7"/>
  <c r="AK43" i="7"/>
  <c r="AO43" i="7"/>
  <c r="AC39" i="4"/>
  <c r="AR39" i="4" s="1"/>
  <c r="AP40" i="4"/>
  <c r="AG43" i="4"/>
  <c r="AO43" i="4"/>
  <c r="AQ42" i="17"/>
  <c r="AI43" i="17"/>
  <c r="AM43" i="17"/>
  <c r="AC40" i="16"/>
  <c r="AH43" i="16"/>
  <c r="Y44" i="16"/>
  <c r="AC40" i="15"/>
  <c r="AJ43" i="15"/>
  <c r="AN43" i="15"/>
  <c r="S44" i="15"/>
  <c r="AQ39" i="14"/>
  <c r="AQ42" i="14"/>
  <c r="AI43" i="14"/>
  <c r="AM43" i="14"/>
  <c r="AC40" i="11"/>
  <c r="AP41" i="11"/>
  <c r="AH43" i="11"/>
  <c r="AL43" i="11"/>
  <c r="Y44" i="11"/>
  <c r="AC40" i="10"/>
  <c r="AG43" i="10"/>
  <c r="AK43" i="10"/>
  <c r="AO43" i="10"/>
  <c r="AC40" i="6"/>
  <c r="AQ42" i="6"/>
  <c r="AM43" i="6"/>
  <c r="AC41" i="12"/>
  <c r="AP42" i="12"/>
  <c r="AH43" i="12"/>
  <c r="AL43" i="12"/>
  <c r="Q44" i="12"/>
  <c r="U44" i="12"/>
  <c r="AI43" i="9"/>
  <c r="AM43" i="9"/>
  <c r="AC39" i="8"/>
  <c r="AQ41" i="8"/>
  <c r="AJ43" i="8"/>
  <c r="W44" i="8"/>
  <c r="AL44" i="8" s="1"/>
  <c r="N41" i="7"/>
  <c r="J44" i="7"/>
  <c r="AN44" i="7" s="1"/>
  <c r="N42" i="15"/>
  <c r="B44" i="15"/>
  <c r="AQ40" i="11"/>
  <c r="N39" i="10"/>
  <c r="AR39" i="10" s="1"/>
  <c r="N42" i="12"/>
  <c r="AH43" i="9"/>
  <c r="F44" i="12"/>
  <c r="N41" i="4"/>
  <c r="J44" i="4"/>
  <c r="AF43" i="4"/>
  <c r="AR42" i="17"/>
  <c r="AP42" i="17"/>
  <c r="F44" i="17"/>
  <c r="AJ44" i="17" s="1"/>
  <c r="AQ40" i="16"/>
  <c r="AK43" i="16"/>
  <c r="AF43" i="15"/>
  <c r="F44" i="15"/>
  <c r="AJ44" i="15" s="1"/>
  <c r="N41" i="11"/>
  <c r="AR41" i="11" s="1"/>
  <c r="N41" i="9"/>
  <c r="AR41" i="9" s="1"/>
  <c r="F44" i="9"/>
  <c r="AJ44" i="9" s="1"/>
  <c r="N40" i="8"/>
  <c r="AR40" i="8" s="1"/>
  <c r="B44" i="8"/>
  <c r="AF44" i="8" s="1"/>
  <c r="AN43" i="8"/>
  <c r="AP39" i="4"/>
  <c r="H44" i="16"/>
  <c r="AL44" i="16" s="1"/>
  <c r="AQ40" i="14"/>
  <c r="F44" i="11"/>
  <c r="N40" i="10"/>
  <c r="AF43" i="10"/>
  <c r="B44" i="12"/>
  <c r="H32" i="7"/>
  <c r="H32" i="4"/>
  <c r="AL32" i="4" s="1"/>
  <c r="AQ30" i="17"/>
  <c r="AF31" i="4"/>
  <c r="J32" i="4"/>
  <c r="N27" i="17"/>
  <c r="AR27" i="17" s="1"/>
  <c r="H32" i="16"/>
  <c r="AP27" i="14"/>
  <c r="J32" i="14"/>
  <c r="AN32" i="14" s="1"/>
  <c r="N27" i="11"/>
  <c r="H32" i="11"/>
  <c r="N30" i="10"/>
  <c r="J32" i="6"/>
  <c r="AN32" i="6" s="1"/>
  <c r="B32" i="12"/>
  <c r="N27" i="9"/>
  <c r="N30" i="9"/>
  <c r="AR30" i="9" s="1"/>
  <c r="B32" i="9"/>
  <c r="AF32" i="9" s="1"/>
  <c r="J32" i="9"/>
  <c r="AN32" i="9" s="1"/>
  <c r="B32" i="8"/>
  <c r="AF32" i="8" s="1"/>
  <c r="F32" i="8"/>
  <c r="AJ32" i="8" s="1"/>
  <c r="J32" i="8"/>
  <c r="AN32" i="8" s="1"/>
  <c r="D32" i="7"/>
  <c r="AH32" i="7" s="1"/>
  <c r="N28" i="4"/>
  <c r="J32" i="17"/>
  <c r="J32" i="16"/>
  <c r="AN32" i="16" s="1"/>
  <c r="AP28" i="15"/>
  <c r="J32" i="15"/>
  <c r="J32" i="11"/>
  <c r="AN32" i="11" s="1"/>
  <c r="H32" i="6"/>
  <c r="N30" i="7"/>
  <c r="AR30" i="7" s="1"/>
  <c r="F32" i="7"/>
  <c r="AQ29" i="4"/>
  <c r="D32" i="4"/>
  <c r="N29" i="14"/>
  <c r="AR29" i="14" s="1"/>
  <c r="D32" i="14"/>
  <c r="AH32" i="14" s="1"/>
  <c r="AQ30" i="10"/>
  <c r="B32" i="10"/>
  <c r="AF32" i="10" s="1"/>
  <c r="N27" i="6"/>
  <c r="AR27" i="6" s="1"/>
  <c r="N29" i="6"/>
  <c r="AM31" i="12"/>
  <c r="H32" i="9"/>
  <c r="N29" i="8"/>
  <c r="H32" i="8"/>
  <c r="AN19" i="15"/>
  <c r="F20" i="6"/>
  <c r="N17" i="4"/>
  <c r="D20" i="4"/>
  <c r="AJ19" i="11"/>
  <c r="H20" i="10"/>
  <c r="AL20" i="10" s="1"/>
  <c r="AP15" i="9"/>
  <c r="N17" i="8"/>
  <c r="N16" i="4"/>
  <c r="F20" i="4"/>
  <c r="J20" i="4"/>
  <c r="AN20" i="4" s="1"/>
  <c r="N15" i="16"/>
  <c r="AR15" i="16" s="1"/>
  <c r="H20" i="14"/>
  <c r="AN19" i="11"/>
  <c r="B20" i="12"/>
  <c r="D20" i="9"/>
  <c r="N15" i="8"/>
  <c r="B20" i="8"/>
  <c r="J20" i="8"/>
  <c r="AN20" i="8" s="1"/>
  <c r="AN19" i="17"/>
  <c r="F20" i="16"/>
  <c r="N18" i="7"/>
  <c r="AR18" i="7" s="1"/>
  <c r="F20" i="7"/>
  <c r="H20" i="16"/>
  <c r="F20" i="14"/>
  <c r="AJ20" i="14" s="1"/>
  <c r="H20" i="12"/>
  <c r="D20" i="16"/>
  <c r="AQ16" i="15"/>
  <c r="N18" i="15"/>
  <c r="N18" i="11"/>
  <c r="D20" i="11"/>
  <c r="H20" i="11"/>
  <c r="AL20" i="11" s="1"/>
  <c r="AP16" i="10"/>
  <c r="AQ18" i="10"/>
  <c r="AP18" i="6"/>
  <c r="AH19" i="6"/>
  <c r="AQ18" i="12"/>
  <c r="N17" i="9"/>
  <c r="N18" i="9"/>
  <c r="AR18" i="9" s="1"/>
  <c r="AP18" i="9"/>
  <c r="AJ19" i="9"/>
  <c r="AP15" i="8"/>
  <c r="D20" i="8"/>
  <c r="AP16" i="16"/>
  <c r="AN19" i="16"/>
  <c r="Y20" i="16"/>
  <c r="AQ17" i="16"/>
  <c r="AO19" i="16"/>
  <c r="D44" i="7"/>
  <c r="AI19" i="4"/>
  <c r="H20" i="4"/>
  <c r="H44" i="4"/>
  <c r="AP39" i="17"/>
  <c r="S20" i="16"/>
  <c r="AP28" i="16"/>
  <c r="N28" i="16"/>
  <c r="AR28" i="16" s="1"/>
  <c r="S20" i="14"/>
  <c r="N17" i="7"/>
  <c r="AG43" i="7"/>
  <c r="N15" i="7"/>
  <c r="AQ18" i="7"/>
  <c r="AP27" i="7"/>
  <c r="N29" i="7"/>
  <c r="AF31" i="7"/>
  <c r="B32" i="7"/>
  <c r="AH43" i="7"/>
  <c r="F44" i="7"/>
  <c r="AJ44" i="7" s="1"/>
  <c r="AJ19" i="4"/>
  <c r="AQ39" i="4"/>
  <c r="B44" i="17"/>
  <c r="AP28" i="14"/>
  <c r="N28" i="14"/>
  <c r="H44" i="14"/>
  <c r="AL44" i="14" s="1"/>
  <c r="AL43" i="14"/>
  <c r="AP17" i="6"/>
  <c r="AO43" i="12"/>
  <c r="AC42" i="8"/>
  <c r="AP42" i="8"/>
  <c r="AC29" i="7"/>
  <c r="N40" i="7"/>
  <c r="N18" i="4"/>
  <c r="AM31" i="17"/>
  <c r="N17" i="16"/>
  <c r="AP42" i="16"/>
  <c r="N42" i="16"/>
  <c r="AL43" i="16"/>
  <c r="N27" i="15"/>
  <c r="AR27" i="15" s="1"/>
  <c r="AC30" i="15"/>
  <c r="AR30" i="15" s="1"/>
  <c r="AO31" i="15"/>
  <c r="N29" i="9"/>
  <c r="J32" i="7"/>
  <c r="AN32" i="7" s="1"/>
  <c r="Q44" i="7"/>
  <c r="N27" i="4"/>
  <c r="AO31" i="17"/>
  <c r="AC16" i="15"/>
  <c r="AP17" i="14"/>
  <c r="AP42" i="14"/>
  <c r="N42" i="14"/>
  <c r="AG31" i="11"/>
  <c r="AP15" i="7"/>
  <c r="AQ17" i="7"/>
  <c r="H20" i="7"/>
  <c r="AL20" i="7" s="1"/>
  <c r="N28" i="7"/>
  <c r="AR28" i="7" s="1"/>
  <c r="N42" i="7"/>
  <c r="AR42" i="7" s="1"/>
  <c r="S44" i="7"/>
  <c r="N40" i="4"/>
  <c r="AR40" i="4" s="1"/>
  <c r="N42" i="4"/>
  <c r="AR42" i="4" s="1"/>
  <c r="AK43" i="4"/>
  <c r="AQ16" i="17"/>
  <c r="H20" i="17"/>
  <c r="AL20" i="17" s="1"/>
  <c r="AF32" i="17"/>
  <c r="AC17" i="16"/>
  <c r="AP17" i="16"/>
  <c r="S44" i="16"/>
  <c r="N41" i="15"/>
  <c r="AH19" i="11"/>
  <c r="U32" i="11"/>
  <c r="B20" i="7"/>
  <c r="AQ41" i="4"/>
  <c r="AQ30" i="12"/>
  <c r="AC30" i="12"/>
  <c r="J20" i="7"/>
  <c r="Q32" i="7"/>
  <c r="N15" i="4"/>
  <c r="N29" i="4"/>
  <c r="AQ28" i="17"/>
  <c r="AG31" i="16"/>
  <c r="AP40" i="16"/>
  <c r="AI31" i="11"/>
  <c r="D32" i="11"/>
  <c r="AG43" i="11"/>
  <c r="AQ28" i="4"/>
  <c r="S32" i="4"/>
  <c r="AJ31" i="4"/>
  <c r="AC28" i="17"/>
  <c r="W32" i="17"/>
  <c r="AI31" i="16"/>
  <c r="AG31" i="14"/>
  <c r="AP40" i="14"/>
  <c r="F32" i="11"/>
  <c r="AJ31" i="11"/>
  <c r="AK31" i="10"/>
  <c r="AF19" i="4"/>
  <c r="D44" i="4"/>
  <c r="AN43" i="4"/>
  <c r="AP15" i="17"/>
  <c r="AP18" i="17"/>
  <c r="AM19" i="17"/>
  <c r="AJ31" i="16"/>
  <c r="AP29" i="15"/>
  <c r="N29" i="15"/>
  <c r="AR29" i="15" s="1"/>
  <c r="N39" i="15"/>
  <c r="AC42" i="15"/>
  <c r="AI31" i="14"/>
  <c r="D44" i="11"/>
  <c r="AI43" i="11"/>
  <c r="F20" i="10"/>
  <c r="AJ20" i="10" s="1"/>
  <c r="AK19" i="10"/>
  <c r="AP30" i="7"/>
  <c r="AC15" i="4"/>
  <c r="AC29" i="4"/>
  <c r="AQ15" i="17"/>
  <c r="AP29" i="17"/>
  <c r="N29" i="17"/>
  <c r="AR29" i="17" s="1"/>
  <c r="AF43" i="17"/>
  <c r="AP15" i="15"/>
  <c r="N15" i="15"/>
  <c r="AQ39" i="15"/>
  <c r="Q44" i="15"/>
  <c r="AJ31" i="14"/>
  <c r="AQ16" i="10"/>
  <c r="AC16" i="10"/>
  <c r="AR16" i="10" s="1"/>
  <c r="AP16" i="7"/>
  <c r="AF43" i="7"/>
  <c r="F32" i="4"/>
  <c r="AJ32" i="4" s="1"/>
  <c r="W44" i="4"/>
  <c r="N15" i="17"/>
  <c r="AR15" i="17" s="1"/>
  <c r="N18" i="17"/>
  <c r="AQ39" i="17"/>
  <c r="Q44" i="17"/>
  <c r="AC44" i="17" s="1"/>
  <c r="B20" i="16"/>
  <c r="B32" i="16"/>
  <c r="S32" i="16"/>
  <c r="AJ44" i="16"/>
  <c r="AC39" i="15"/>
  <c r="AP39" i="15"/>
  <c r="B20" i="14"/>
  <c r="AK43" i="11"/>
  <c r="AP41" i="6"/>
  <c r="AQ41" i="12"/>
  <c r="N41" i="12"/>
  <c r="AQ16" i="8"/>
  <c r="N16" i="8"/>
  <c r="AR16" i="8" s="1"/>
  <c r="F20" i="8"/>
  <c r="AJ19" i="8"/>
  <c r="AL19" i="17"/>
  <c r="AP15" i="16"/>
  <c r="AF19" i="16"/>
  <c r="J44" i="16"/>
  <c r="AL19" i="15"/>
  <c r="AQ42" i="15"/>
  <c r="AP15" i="14"/>
  <c r="AF19" i="14"/>
  <c r="U44" i="14"/>
  <c r="AQ16" i="11"/>
  <c r="B20" i="11"/>
  <c r="N29" i="11"/>
  <c r="AP29" i="11"/>
  <c r="AP40" i="11"/>
  <c r="AQ42" i="10"/>
  <c r="AQ27" i="12"/>
  <c r="N27" i="12"/>
  <c r="AO31" i="12"/>
  <c r="AQ16" i="9"/>
  <c r="N16" i="9"/>
  <c r="AR16" i="9" s="1"/>
  <c r="AP39" i="8"/>
  <c r="N39" i="8"/>
  <c r="D44" i="17"/>
  <c r="AH44" i="17" s="1"/>
  <c r="D44" i="15"/>
  <c r="AN32" i="10"/>
  <c r="AP39" i="10"/>
  <c r="Q44" i="10"/>
  <c r="AQ16" i="12"/>
  <c r="AC16" i="12"/>
  <c r="AP27" i="17"/>
  <c r="AF31" i="17"/>
  <c r="AP41" i="17"/>
  <c r="J20" i="16"/>
  <c r="Q32" i="16"/>
  <c r="AP27" i="15"/>
  <c r="AF31" i="15"/>
  <c r="AP41" i="15"/>
  <c r="J20" i="14"/>
  <c r="Q32" i="14"/>
  <c r="AC32" i="14" s="1"/>
  <c r="AN43" i="14"/>
  <c r="J44" i="14"/>
  <c r="B44" i="14"/>
  <c r="N15" i="11"/>
  <c r="AP15" i="11"/>
  <c r="N27" i="10"/>
  <c r="AR27" i="10" s="1"/>
  <c r="AI31" i="6"/>
  <c r="AP42" i="6"/>
  <c r="N42" i="6"/>
  <c r="AQ39" i="12"/>
  <c r="N39" i="12"/>
  <c r="AQ28" i="8"/>
  <c r="N28" i="8"/>
  <c r="D32" i="17"/>
  <c r="AH32" i="17" s="1"/>
  <c r="H44" i="17"/>
  <c r="AL44" i="17" s="1"/>
  <c r="N16" i="16"/>
  <c r="N30" i="16"/>
  <c r="AR30" i="16" s="1"/>
  <c r="D32" i="15"/>
  <c r="AH32" i="15" s="1"/>
  <c r="H44" i="15"/>
  <c r="N16" i="14"/>
  <c r="N30" i="14"/>
  <c r="AR30" i="14" s="1"/>
  <c r="D44" i="14"/>
  <c r="AH44" i="14" s="1"/>
  <c r="AP17" i="11"/>
  <c r="AP30" i="11"/>
  <c r="N30" i="11"/>
  <c r="AP15" i="10"/>
  <c r="N15" i="10"/>
  <c r="AP18" i="10"/>
  <c r="AC30" i="10"/>
  <c r="B32" i="6"/>
  <c r="AC39" i="12"/>
  <c r="AP39" i="12"/>
  <c r="AJ31" i="9"/>
  <c r="F32" i="9"/>
  <c r="AJ32" i="9" s="1"/>
  <c r="AQ39" i="9"/>
  <c r="N39" i="9"/>
  <c r="AC28" i="8"/>
  <c r="AP28" i="8"/>
  <c r="N17" i="17"/>
  <c r="AR17" i="17" s="1"/>
  <c r="AF19" i="17"/>
  <c r="F32" i="17"/>
  <c r="J44" i="17"/>
  <c r="AN44" i="17" s="1"/>
  <c r="N39" i="16"/>
  <c r="N17" i="15"/>
  <c r="AF19" i="15"/>
  <c r="F32" i="15"/>
  <c r="J44" i="15"/>
  <c r="N39" i="14"/>
  <c r="F44" i="14"/>
  <c r="AM19" i="10"/>
  <c r="AO31" i="10"/>
  <c r="B44" i="10"/>
  <c r="AP28" i="6"/>
  <c r="N28" i="6"/>
  <c r="AN20" i="12"/>
  <c r="AK19" i="12"/>
  <c r="AH19" i="8"/>
  <c r="D20" i="17"/>
  <c r="H32" i="17"/>
  <c r="N18" i="16"/>
  <c r="D20" i="15"/>
  <c r="H32" i="15"/>
  <c r="AL32" i="15" s="1"/>
  <c r="N40" i="15"/>
  <c r="N18" i="14"/>
  <c r="Y20" i="11"/>
  <c r="N18" i="10"/>
  <c r="AN19" i="10"/>
  <c r="AJ44" i="10"/>
  <c r="AP40" i="6"/>
  <c r="AG43" i="6"/>
  <c r="AM19" i="12"/>
  <c r="AJ31" i="8"/>
  <c r="AL43" i="8"/>
  <c r="F20" i="17"/>
  <c r="AF43" i="16"/>
  <c r="F20" i="15"/>
  <c r="AP42" i="11"/>
  <c r="N42" i="11"/>
  <c r="U32" i="6"/>
  <c r="AO43" i="9"/>
  <c r="J44" i="9"/>
  <c r="AL31" i="8"/>
  <c r="D44" i="16"/>
  <c r="Q44" i="14"/>
  <c r="AP16" i="11"/>
  <c r="N16" i="11"/>
  <c r="AR16" i="11" s="1"/>
  <c r="AQ18" i="11"/>
  <c r="AP28" i="11"/>
  <c r="U32" i="10"/>
  <c r="N17" i="6"/>
  <c r="F32" i="6"/>
  <c r="AF31" i="16"/>
  <c r="N15" i="14"/>
  <c r="AF31" i="14"/>
  <c r="AC18" i="11"/>
  <c r="AP18" i="11"/>
  <c r="B32" i="11"/>
  <c r="B44" i="11"/>
  <c r="AP29" i="10"/>
  <c r="N29" i="10"/>
  <c r="F44" i="6"/>
  <c r="AJ44" i="6" s="1"/>
  <c r="AQ42" i="9"/>
  <c r="N42" i="9"/>
  <c r="AQ30" i="8"/>
  <c r="N30" i="8"/>
  <c r="AR30" i="8" s="1"/>
  <c r="AQ42" i="8"/>
  <c r="N42" i="8"/>
  <c r="AR42" i="8" s="1"/>
  <c r="AF19" i="11"/>
  <c r="AJ43" i="11"/>
  <c r="J44" i="11"/>
  <c r="AP15" i="6"/>
  <c r="AF19" i="6"/>
  <c r="AP29" i="6"/>
  <c r="AJ43" i="6"/>
  <c r="J44" i="6"/>
  <c r="AF43" i="9"/>
  <c r="H20" i="8"/>
  <c r="AP40" i="8"/>
  <c r="S44" i="8"/>
  <c r="Q44" i="6"/>
  <c r="AN19" i="12"/>
  <c r="AF43" i="12"/>
  <c r="J20" i="9"/>
  <c r="D44" i="10"/>
  <c r="AH44" i="10" s="1"/>
  <c r="D44" i="12"/>
  <c r="AH44" i="12" s="1"/>
  <c r="AP40" i="9"/>
  <c r="H44" i="9"/>
  <c r="Q20" i="8"/>
  <c r="AP27" i="10"/>
  <c r="AF31" i="10"/>
  <c r="AP41" i="10"/>
  <c r="J20" i="6"/>
  <c r="N15" i="12"/>
  <c r="AR15" i="12" s="1"/>
  <c r="AP27" i="12"/>
  <c r="N29" i="12"/>
  <c r="AR29" i="12" s="1"/>
  <c r="AF31" i="12"/>
  <c r="AP41" i="12"/>
  <c r="AP27" i="9"/>
  <c r="AP30" i="9"/>
  <c r="AP16" i="8"/>
  <c r="N18" i="8"/>
  <c r="AP30" i="8"/>
  <c r="D32" i="10"/>
  <c r="H44" i="10"/>
  <c r="N16" i="6"/>
  <c r="N30" i="6"/>
  <c r="AR30" i="6" s="1"/>
  <c r="D32" i="12"/>
  <c r="H44" i="12"/>
  <c r="AL44" i="12" s="1"/>
  <c r="AP17" i="9"/>
  <c r="AF31" i="9"/>
  <c r="N27" i="8"/>
  <c r="AR27" i="8" s="1"/>
  <c r="N41" i="8"/>
  <c r="AF43" i="8"/>
  <c r="Q20" i="11"/>
  <c r="N39" i="11"/>
  <c r="N17" i="10"/>
  <c r="AF19" i="10"/>
  <c r="F32" i="10"/>
  <c r="J44" i="10"/>
  <c r="AN44" i="10" s="1"/>
  <c r="Q20" i="6"/>
  <c r="N39" i="6"/>
  <c r="AR39" i="6" s="1"/>
  <c r="N17" i="12"/>
  <c r="AF19" i="12"/>
  <c r="F32" i="12"/>
  <c r="AJ32" i="12" s="1"/>
  <c r="J44" i="12"/>
  <c r="D32" i="9"/>
  <c r="AH32" i="9" s="1"/>
  <c r="D44" i="8"/>
  <c r="D20" i="10"/>
  <c r="H32" i="10"/>
  <c r="AL32" i="10" s="1"/>
  <c r="D20" i="12"/>
  <c r="AF31" i="8"/>
  <c r="F44" i="8"/>
  <c r="AJ44" i="8" s="1"/>
  <c r="AF43" i="11"/>
  <c r="AF43" i="6"/>
  <c r="D32" i="8"/>
  <c r="AF19" i="8"/>
  <c r="AF31" i="11"/>
  <c r="N15" i="6"/>
  <c r="AF31" i="6"/>
  <c r="N15" i="9"/>
  <c r="AF19" i="9"/>
  <c r="AR28" i="17" l="1"/>
  <c r="AR16" i="17"/>
  <c r="AR40" i="16"/>
  <c r="AH32" i="16"/>
  <c r="AN32" i="15"/>
  <c r="AF20" i="15"/>
  <c r="AR31" i="15"/>
  <c r="AN20" i="15"/>
  <c r="AR19" i="15"/>
  <c r="AR39" i="14"/>
  <c r="AR18" i="14"/>
  <c r="AR18" i="11"/>
  <c r="AN20" i="11"/>
  <c r="AR17" i="11"/>
  <c r="AR28" i="11"/>
  <c r="AR27" i="11"/>
  <c r="AJ44" i="11"/>
  <c r="AH32" i="11"/>
  <c r="AR30" i="11"/>
  <c r="AR29" i="11"/>
  <c r="AC32" i="11"/>
  <c r="AL32" i="11"/>
  <c r="AC44" i="10"/>
  <c r="AH44" i="6"/>
  <c r="AR28" i="6"/>
  <c r="AL20" i="6"/>
  <c r="AF32" i="12"/>
  <c r="AR17" i="12"/>
  <c r="AN44" i="12"/>
  <c r="AN32" i="12"/>
  <c r="AR16" i="12"/>
  <c r="AN44" i="9"/>
  <c r="AR29" i="8"/>
  <c r="AJ20" i="8"/>
  <c r="AR41" i="7"/>
  <c r="AC32" i="7"/>
  <c r="AL32" i="7"/>
  <c r="AJ32" i="7"/>
  <c r="AN20" i="7"/>
  <c r="AN32" i="4"/>
  <c r="AR30" i="4"/>
  <c r="AF44" i="4"/>
  <c r="AF20" i="4"/>
  <c r="AR27" i="12"/>
  <c r="AJ32" i="17"/>
  <c r="AC32" i="16"/>
  <c r="AR28" i="14"/>
  <c r="AL32" i="14"/>
  <c r="AR29" i="10"/>
  <c r="AC32" i="10"/>
  <c r="AR27" i="9"/>
  <c r="AR27" i="7"/>
  <c r="AR28" i="12"/>
  <c r="AR42" i="9"/>
  <c r="AN44" i="15"/>
  <c r="AL44" i="15"/>
  <c r="AF44" i="16"/>
  <c r="AR40" i="9"/>
  <c r="AR42" i="14"/>
  <c r="AR41" i="8"/>
  <c r="AR42" i="11"/>
  <c r="AR39" i="8"/>
  <c r="AR41" i="15"/>
  <c r="AR42" i="16"/>
  <c r="AR41" i="6"/>
  <c r="AN44" i="8"/>
  <c r="AR40" i="17"/>
  <c r="AH20" i="12"/>
  <c r="AF20" i="9"/>
  <c r="AH20" i="17"/>
  <c r="AR16" i="14"/>
  <c r="AN20" i="14"/>
  <c r="AR17" i="10"/>
  <c r="AR18" i="8"/>
  <c r="AJ20" i="15"/>
  <c r="AR16" i="16"/>
  <c r="AR15" i="7"/>
  <c r="AH20" i="6"/>
  <c r="AR30" i="12"/>
  <c r="AN32" i="17"/>
  <c r="AR16" i="15"/>
  <c r="AR17" i="7"/>
  <c r="AH20" i="7"/>
  <c r="AN44" i="4"/>
  <c r="AR17" i="4"/>
  <c r="AR40" i="14"/>
  <c r="N32" i="14"/>
  <c r="AR30" i="10"/>
  <c r="AF20" i="10"/>
  <c r="AR18" i="6"/>
  <c r="AJ20" i="12"/>
  <c r="AL32" i="9"/>
  <c r="AH20" i="9"/>
  <c r="AL32" i="8"/>
  <c r="AR17" i="8"/>
  <c r="AL44" i="7"/>
  <c r="AR16" i="7"/>
  <c r="AJ44" i="4"/>
  <c r="AJ20" i="7"/>
  <c r="AH20" i="14"/>
  <c r="AR18" i="10"/>
  <c r="AH20" i="11"/>
  <c r="AC20" i="7"/>
  <c r="AR15" i="11"/>
  <c r="AR16" i="6"/>
  <c r="AC20" i="10"/>
  <c r="AN20" i="6"/>
  <c r="AR17" i="9"/>
  <c r="AR15" i="9"/>
  <c r="AF20" i="12"/>
  <c r="AC32" i="15"/>
  <c r="AR27" i="14"/>
  <c r="AL32" i="17"/>
  <c r="AR29" i="9"/>
  <c r="AC32" i="9"/>
  <c r="AH44" i="8"/>
  <c r="AR42" i="10"/>
  <c r="AN44" i="16"/>
  <c r="AH44" i="9"/>
  <c r="AL32" i="12"/>
  <c r="AL20" i="12"/>
  <c r="AR39" i="16"/>
  <c r="AC44" i="16"/>
  <c r="AH44" i="16"/>
  <c r="AL32" i="16"/>
  <c r="AJ20" i="16"/>
  <c r="AR18" i="16"/>
  <c r="AL20" i="16"/>
  <c r="AH44" i="15"/>
  <c r="AC44" i="15"/>
  <c r="AR15" i="15"/>
  <c r="AR17" i="15"/>
  <c r="AR18" i="15"/>
  <c r="AJ32" i="15"/>
  <c r="AC20" i="15"/>
  <c r="AJ44" i="14"/>
  <c r="AN44" i="14"/>
  <c r="AC44" i="11"/>
  <c r="AR39" i="11"/>
  <c r="AH44" i="11"/>
  <c r="AL44" i="10"/>
  <c r="AH20" i="10"/>
  <c r="AR15" i="10"/>
  <c r="AC44" i="6"/>
  <c r="AN44" i="6"/>
  <c r="AR42" i="6"/>
  <c r="AL32" i="6"/>
  <c r="AR15" i="6"/>
  <c r="AR41" i="12"/>
  <c r="AJ44" i="12"/>
  <c r="AC44" i="12"/>
  <c r="AC32" i="12"/>
  <c r="AH32" i="12"/>
  <c r="AC20" i="12"/>
  <c r="AL44" i="9"/>
  <c r="AC44" i="9"/>
  <c r="AC20" i="9"/>
  <c r="AC32" i="8"/>
  <c r="AL20" i="8"/>
  <c r="AR15" i="8"/>
  <c r="AR27" i="4"/>
  <c r="AJ20" i="4"/>
  <c r="AR18" i="4"/>
  <c r="AH20" i="4"/>
  <c r="AC20" i="4"/>
  <c r="AR42" i="15"/>
  <c r="AR40" i="11"/>
  <c r="AR40" i="6"/>
  <c r="AR42" i="12"/>
  <c r="N20" i="9"/>
  <c r="AH20" i="8"/>
  <c r="AR41" i="4"/>
  <c r="AH32" i="4"/>
  <c r="AR28" i="4"/>
  <c r="AJ20" i="17"/>
  <c r="AR15" i="14"/>
  <c r="AL20" i="14"/>
  <c r="AJ20" i="6"/>
  <c r="AR17" i="6"/>
  <c r="AR18" i="17"/>
  <c r="AC20" i="16"/>
  <c r="AR16" i="4"/>
  <c r="AJ20" i="9"/>
  <c r="AN20" i="9"/>
  <c r="AC20" i="6"/>
  <c r="AC20" i="8"/>
  <c r="AN20" i="16"/>
  <c r="AC20" i="14"/>
  <c r="AL20" i="4"/>
  <c r="AJ32" i="6"/>
  <c r="AC32" i="17"/>
  <c r="AR29" i="6"/>
  <c r="AH32" i="8"/>
  <c r="AC32" i="6"/>
  <c r="AR28" i="8"/>
  <c r="AC44" i="8"/>
  <c r="AN44" i="11"/>
  <c r="AR39" i="9"/>
  <c r="AC44" i="7"/>
  <c r="AH44" i="7"/>
  <c r="AC44" i="4"/>
  <c r="AR39" i="15"/>
  <c r="AF44" i="12"/>
  <c r="AR40" i="10"/>
  <c r="AC44" i="14"/>
  <c r="AR40" i="15"/>
  <c r="AF44" i="9"/>
  <c r="AR40" i="7"/>
  <c r="AR17" i="16"/>
  <c r="N20" i="7"/>
  <c r="AF20" i="7"/>
  <c r="N44" i="8"/>
  <c r="N44" i="15"/>
  <c r="AH44" i="4"/>
  <c r="N44" i="4"/>
  <c r="N32" i="15"/>
  <c r="AC20" i="11"/>
  <c r="AF44" i="11"/>
  <c r="N44" i="11"/>
  <c r="AF44" i="6"/>
  <c r="AR39" i="12"/>
  <c r="N32" i="17"/>
  <c r="N32" i="8"/>
  <c r="AF32" i="6"/>
  <c r="N32" i="6"/>
  <c r="N44" i="14"/>
  <c r="AF44" i="14"/>
  <c r="AF32" i="16"/>
  <c r="N32" i="16"/>
  <c r="N32" i="12"/>
  <c r="N44" i="17"/>
  <c r="AF44" i="17"/>
  <c r="N20" i="16"/>
  <c r="AF20" i="16"/>
  <c r="AR29" i="4"/>
  <c r="AF32" i="11"/>
  <c r="N32" i="11"/>
  <c r="AH32" i="10"/>
  <c r="N32" i="10"/>
  <c r="N20" i="8"/>
  <c r="AH20" i="15"/>
  <c r="N20" i="15"/>
  <c r="N44" i="10"/>
  <c r="AF44" i="10"/>
  <c r="N44" i="6"/>
  <c r="N32" i="9"/>
  <c r="AF20" i="8"/>
  <c r="N20" i="11"/>
  <c r="AF20" i="11"/>
  <c r="N20" i="14"/>
  <c r="AF20" i="14"/>
  <c r="AR15" i="4"/>
  <c r="N32" i="4"/>
  <c r="N20" i="4"/>
  <c r="AF20" i="6"/>
  <c r="AH20" i="16"/>
  <c r="N20" i="6"/>
  <c r="N20" i="17"/>
  <c r="N44" i="16"/>
  <c r="AC32" i="4"/>
  <c r="AR32" i="14"/>
  <c r="N44" i="7"/>
  <c r="N20" i="10"/>
  <c r="AJ32" i="10"/>
  <c r="N20" i="12"/>
  <c r="N44" i="12"/>
  <c r="N32" i="7"/>
  <c r="AF32" i="7"/>
  <c r="AF32" i="14"/>
  <c r="AF44" i="7"/>
  <c r="AJ32" i="11"/>
  <c r="N44" i="9"/>
  <c r="AF44" i="15"/>
  <c r="AR29" i="7"/>
  <c r="AL44" i="4"/>
  <c r="AR20" i="9" l="1"/>
  <c r="AR20" i="15"/>
  <c r="AR20" i="17"/>
  <c r="AR20" i="11"/>
  <c r="AR20" i="8"/>
  <c r="AR32" i="10"/>
  <c r="AR32" i="7"/>
  <c r="AR20" i="6"/>
  <c r="AR44" i="17"/>
  <c r="AR44" i="11"/>
  <c r="AR44" i="12"/>
  <c r="AR32" i="12"/>
  <c r="AR32" i="16"/>
  <c r="AR44" i="6"/>
  <c r="AR20" i="10"/>
  <c r="AR20" i="4"/>
  <c r="AR32" i="15"/>
  <c r="AR44" i="14"/>
  <c r="AR44" i="4"/>
  <c r="AR32" i="9"/>
  <c r="AR32" i="4"/>
  <c r="AR32" i="11"/>
  <c r="AR44" i="7"/>
  <c r="AR44" i="10"/>
  <c r="AR32" i="6"/>
  <c r="AR44" i="15"/>
  <c r="AR32" i="8"/>
  <c r="AR44" i="8"/>
  <c r="AR20" i="16"/>
  <c r="AR32" i="17"/>
  <c r="AR20" i="12"/>
  <c r="AR44" i="9"/>
  <c r="AR44" i="16"/>
  <c r="AR20" i="14"/>
  <c r="AR20" i="7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<sst xmlns="http://schemas.openxmlformats.org/spreadsheetml/2006/main" count="3300" uniqueCount="40">
  <si>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</si>
  <si>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</si>
  <si>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</si>
  <si>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</si>
  <si>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</si>
  <si>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</si>
  <si>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</si>
  <si>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</si>
  <si>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</si>
  <si>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</si>
  <si>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</si>
  <si>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</si>
  <si>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</si>
  <si>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</si>
  <si>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</si>
  <si>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</si>
  <si>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</si>
  <si>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</si>
  <si>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</si>
  <si>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</si>
  <si>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</si>
  <si>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</si>
  <si>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</si>
  <si>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</si>
  <si>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</si>
  <si>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</si>
  <si>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</si>
  <si>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</si>
  <si>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</si>
  <si>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</si>
  <si>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</si>
  <si>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</si>
  <si>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</si>
  <si>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</si>
  <si>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</si>
  <si>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</si>
  <si>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</si>
  <si>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Hussmanns, estado de Quintana Roo</t>
  </si>
  <si>
    <t>https://www.inegi.org.mx/programas/enoe/15ymas/#microdatos</t>
  </si>
  <si>
    <t>2010 T1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</si>
</sst>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/>
      <right/>
      <top style="mediumDashed">
        <color indexed="64"/>
      </top>
      <bottom style="medium">
        <color indexed="64"/>
      </bottom>
      <diagonal/>
    </border>
  </borders>
  <cellStyleXfs count="54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51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9" fillId="0" borderId="0" xfId="0" applyFont="1" applyAlignment="1">
      <alignment horizontal="left" vertical="center"/>
    </xf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6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0" borderId="18" xfId="3" applyNumberFormat="1" applyFont="1" applyFill="1" applyBorder="1" applyAlignment="1">
      <alignment horizontal="center" vertical="center"/>
    </xf>
    <xf numFmtId="3" fontId="11" fillId="4" borderId="27" xfId="3" applyNumberFormat="1" applyFont="1" applyFill="1" applyBorder="1" applyAlignment="1">
      <alignment horizontal="center" vertical="center"/>
    </xf>
    <xf numFmtId="3" fontId="8" fillId="0" borderId="28" xfId="3" applyNumberFormat="1" applyFont="1" applyFill="1" applyBorder="1" applyAlignment="1">
      <alignment horizontal="center" vertical="center"/>
    </xf>
    <xf numFmtId="3" fontId="7" fillId="3" borderId="27" xfId="2" applyNumberFormat="1" applyFont="1" applyFill="1" applyBorder="1" applyAlignment="1">
      <alignment horizontal="center" vertical="center"/>
    </xf>
    <xf numFmtId="3" fontId="7" fillId="3" borderId="24" xfId="2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0" fontId="13" fillId="0" borderId="0" xfId="1" applyFont="1" applyFill="1" applyAlignment="1">
      <alignment vertical="center"/>
    </xf>
    <xf numFmtId="0" fontId="13" fillId="0" borderId="0" xfId="1" applyFont="1" applyFill="1" applyAlignment="1">
      <alignment horizontal="right" vertical="center"/>
    </xf>
    <xf numFmtId="17" fontId="13" fillId="0" borderId="0" xfId="1" applyNumberFormat="1" applyFont="1" applyFill="1" applyAlignment="1">
      <alignment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25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3" fontId="6" fillId="3" borderId="29" xfId="3" applyNumberFormat="1" applyFont="1" applyFill="1" applyBorder="1" applyAlignment="1">
      <alignment horizontal="center" vertical="center"/>
    </xf>
  </cellXfs>
  <cellStyles count="54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706551250959" xfId="29" xr:uid="{CF0A784E-B0CE-400A-835F-D54BF336C893}"/>
    <cellStyle name="style1706551251011" xfId="31" xr:uid="{9EB122E8-5930-4E5E-898E-5BB2DCFD51E2}"/>
    <cellStyle name="style1706551251059" xfId="36" xr:uid="{066079D0-7380-437F-915E-BEBC6B953104}"/>
    <cellStyle name="style1706551251101" xfId="32" xr:uid="{98FC6AD2-30CA-4701-BE17-449618FCC26B}"/>
    <cellStyle name="style1706551251146" xfId="33" xr:uid="{E99E48D4-7451-4791-9916-AF1937D54161}"/>
    <cellStyle name="style1706551251199" xfId="37" xr:uid="{F3881BA9-F78A-4D1F-8520-C9EA286371D6}"/>
    <cellStyle name="style1706551253051" xfId="30" xr:uid="{AA1658CE-F739-48E9-815A-7B6D05C25FEC}"/>
    <cellStyle name="style1706551253790" xfId="34" xr:uid="{D0052DD8-A247-49A0-9C09-2957CBB385B0}"/>
    <cellStyle name="style1706551253952" xfId="35" xr:uid="{D5989E08-E510-4FC4-B79C-9D6703C3A1A3}"/>
    <cellStyle name="style1709220616115" xfId="38" xr:uid="{2CA78A4F-B054-42B8-9C7D-6DA1FCC88280}"/>
    <cellStyle name="style1709220616146" xfId="40" xr:uid="{2876E902-45FF-42E0-9B2B-B70F57702C94}"/>
    <cellStyle name="style1709220616231" xfId="41" xr:uid="{1E4470FB-638E-448D-9E60-A3A178C8F94E}"/>
    <cellStyle name="style1709220616262" xfId="42" xr:uid="{E6D6CEE6-DBE9-4D7E-B19B-CC47551CBB3A}"/>
    <cellStyle name="style1709220617317" xfId="39" xr:uid="{4E01039F-3BB6-463A-9060-EEEABF1C6840}"/>
    <cellStyle name="style1709220617696" xfId="43" xr:uid="{481C1684-C397-4C85-83FD-DF60DA352138}"/>
    <cellStyle name="style1709220617796" xfId="44" xr:uid="{02C5525B-F866-43C8-A1BB-54D82116520B}"/>
    <cellStyle name="style1709220618198" xfId="45" xr:uid="{D5554AA6-FC10-4DE9-A898-57D181AB7BFA}"/>
    <cellStyle name="style1711558190912" xfId="46" xr:uid="{168FCEAC-49A2-4CE3-93DD-E13475E75C6A}"/>
    <cellStyle name="style1711558190973" xfId="47" xr:uid="{AE6F493F-3BDC-4DDD-AB5D-EA496ECEAD4D}"/>
    <cellStyle name="style1711558191119" xfId="48" xr:uid="{2D14820C-6F54-4D4F-86CE-28EDFA882C90}"/>
    <cellStyle name="style1711558191179" xfId="49" xr:uid="{BE4BC320-9FAE-4A9D-B94A-B328358B729D}"/>
    <cellStyle name="style1711558193509" xfId="50" xr:uid="{70406A6A-81EE-48C2-9756-9BA596D1AE2F}"/>
    <cellStyle name="style1711558194120" xfId="51" xr:uid="{5E982F6E-6F0B-40A2-B1E1-AF2E33F62F31}"/>
    <cellStyle name="style1711558194331" xfId="52" xr:uid="{45B2D772-C585-4670-98AC-9E14C49D690A}"/>
    <cellStyle name="style1711558194514" xfId="53" xr:uid="{F3054A9A-47C0-43A5-A4E9-E92BF018394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0"/>
      <c r="P14" s="30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0"/>
      <c r="AE14" s="30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0"/>
    </row>
    <row r="15" spans="1:44" ht="15" customHeight="1" thickBot="1" x14ac:dyDescent="0.3">
      <c r="A15" s="3" t="s">
        <v>12</v>
      </c>
      <c r="B15" s="2">
        <v>8704945</v>
      </c>
      <c r="C15" s="2"/>
      <c r="D15" s="2">
        <v>1758484.9999999998</v>
      </c>
      <c r="E15" s="2"/>
      <c r="F15" s="2">
        <v>10626080.000000002</v>
      </c>
      <c r="G15" s="2"/>
      <c r="H15" s="2">
        <v>9808080.0000000019</v>
      </c>
      <c r="I15" s="2"/>
      <c r="J15" s="2">
        <v>0</v>
      </c>
      <c r="K15" s="2"/>
      <c r="L15" s="1">
        <f t="shared" ref="L15:M18" si="0">B15+D15+F15+H15+J15</f>
        <v>30897590</v>
      </c>
      <c r="M15" s="13">
        <f t="shared" si="0"/>
        <v>0</v>
      </c>
      <c r="N15" s="14">
        <f>L15+M15</f>
        <v>30897590</v>
      </c>
      <c r="P15" s="3" t="s">
        <v>12</v>
      </c>
      <c r="Q15" s="2">
        <v>2162</v>
      </c>
      <c r="R15" s="2">
        <v>0</v>
      </c>
      <c r="S15" s="2">
        <v>608</v>
      </c>
      <c r="T15" s="2">
        <v>0</v>
      </c>
      <c r="U15" s="2">
        <v>1169</v>
      </c>
      <c r="V15" s="2">
        <v>0</v>
      </c>
      <c r="W15" s="2">
        <v>2074</v>
      </c>
      <c r="X15" s="2">
        <v>0</v>
      </c>
      <c r="Y15" s="2">
        <v>372</v>
      </c>
      <c r="Z15" s="2">
        <v>0</v>
      </c>
      <c r="AA15" s="1">
        <f t="shared" ref="AA15:AB18" si="1">Q15+S15+U15+W15+Y15</f>
        <v>6385</v>
      </c>
      <c r="AB15" s="13">
        <f t="shared" si="1"/>
        <v>0</v>
      </c>
      <c r="AC15" s="14">
        <f>AA15+AB15</f>
        <v>6385</v>
      </c>
      <c r="AE15" s="3" t="s">
        <v>12</v>
      </c>
      <c r="AF15" s="2">
        <f t="shared" ref="AF15:AR18" si="2">IFERROR(B15/Q15, "N.A.")</f>
        <v>4026.3390379278444</v>
      </c>
      <c r="AG15" s="2" t="str">
        <f t="shared" si="2"/>
        <v>N.A.</v>
      </c>
      <c r="AH15" s="2">
        <f t="shared" si="2"/>
        <v>2892.2450657894733</v>
      </c>
      <c r="AI15" s="2" t="str">
        <f t="shared" si="2"/>
        <v>N.A.</v>
      </c>
      <c r="AJ15" s="2">
        <f t="shared" si="2"/>
        <v>9089.8887938408916</v>
      </c>
      <c r="AK15" s="2" t="str">
        <f t="shared" si="2"/>
        <v>N.A.</v>
      </c>
      <c r="AL15" s="2">
        <f t="shared" si="2"/>
        <v>4729.0646094503381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4839.0900548159752</v>
      </c>
      <c r="AQ15" s="16" t="str">
        <f t="shared" si="2"/>
        <v>N.A.</v>
      </c>
      <c r="AR15" s="14">
        <f t="shared" si="2"/>
        <v>4839.0900548159752</v>
      </c>
    </row>
    <row r="16" spans="1:44" ht="15" customHeight="1" thickBot="1" x14ac:dyDescent="0.3">
      <c r="A16" s="3" t="s">
        <v>13</v>
      </c>
      <c r="B16" s="2">
        <v>3387200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3387200</v>
      </c>
      <c r="M16" s="13">
        <f t="shared" si="0"/>
        <v>0</v>
      </c>
      <c r="N16" s="14">
        <f>L16+M16</f>
        <v>3387200</v>
      </c>
      <c r="P16" s="3" t="s">
        <v>13</v>
      </c>
      <c r="Q16" s="2">
        <v>957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957</v>
      </c>
      <c r="AB16" s="13">
        <f t="shared" si="1"/>
        <v>0</v>
      </c>
      <c r="AC16" s="14">
        <f>AA16+AB16</f>
        <v>957</v>
      </c>
      <c r="AE16" s="3" t="s">
        <v>13</v>
      </c>
      <c r="AF16" s="2">
        <f t="shared" si="2"/>
        <v>3539.3939393939395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3539.3939393939395</v>
      </c>
      <c r="AQ16" s="16" t="str">
        <f t="shared" si="2"/>
        <v>N.A.</v>
      </c>
      <c r="AR16" s="14">
        <f t="shared" si="2"/>
        <v>3539.3939393939395</v>
      </c>
    </row>
    <row r="17" spans="1:44" ht="15" customHeight="1" thickBot="1" x14ac:dyDescent="0.3">
      <c r="A17" s="3" t="s">
        <v>14</v>
      </c>
      <c r="B17" s="2">
        <v>9122050.0000000019</v>
      </c>
      <c r="C17" s="2">
        <v>58336922.999999993</v>
      </c>
      <c r="D17" s="2">
        <v>7359349.9999999991</v>
      </c>
      <c r="E17" s="2">
        <v>6204000</v>
      </c>
      <c r="F17" s="2"/>
      <c r="G17" s="2">
        <v>13648495</v>
      </c>
      <c r="H17" s="2"/>
      <c r="I17" s="2">
        <v>3684840.0000000005</v>
      </c>
      <c r="J17" s="2">
        <v>0</v>
      </c>
      <c r="K17" s="2"/>
      <c r="L17" s="1">
        <f t="shared" si="0"/>
        <v>16481400</v>
      </c>
      <c r="M17" s="13">
        <f t="shared" si="0"/>
        <v>81874258</v>
      </c>
      <c r="N17" s="14">
        <f>L17+M17</f>
        <v>98355658</v>
      </c>
      <c r="P17" s="3" t="s">
        <v>14</v>
      </c>
      <c r="Q17" s="2">
        <v>2334</v>
      </c>
      <c r="R17" s="2">
        <v>11766</v>
      </c>
      <c r="S17" s="2">
        <v>1250</v>
      </c>
      <c r="T17" s="2">
        <v>384</v>
      </c>
      <c r="U17" s="2">
        <v>0</v>
      </c>
      <c r="V17" s="2">
        <v>1118</v>
      </c>
      <c r="W17" s="2">
        <v>0</v>
      </c>
      <c r="X17" s="2">
        <v>766</v>
      </c>
      <c r="Y17" s="2">
        <v>394</v>
      </c>
      <c r="Z17" s="2">
        <v>0</v>
      </c>
      <c r="AA17" s="1">
        <f t="shared" si="1"/>
        <v>3978</v>
      </c>
      <c r="AB17" s="13">
        <f t="shared" si="1"/>
        <v>14034</v>
      </c>
      <c r="AC17" s="14">
        <f>AA17+AB17</f>
        <v>18012</v>
      </c>
      <c r="AE17" s="3" t="s">
        <v>14</v>
      </c>
      <c r="AF17" s="2">
        <f t="shared" si="2"/>
        <v>3908.3333333333339</v>
      </c>
      <c r="AG17" s="2">
        <f t="shared" si="2"/>
        <v>4958.0930647628757</v>
      </c>
      <c r="AH17" s="2">
        <f t="shared" si="2"/>
        <v>5887.48</v>
      </c>
      <c r="AI17" s="2">
        <f t="shared" si="2"/>
        <v>16156.25</v>
      </c>
      <c r="AJ17" s="2" t="str">
        <f t="shared" si="2"/>
        <v>N.A.</v>
      </c>
      <c r="AK17" s="2">
        <f t="shared" si="2"/>
        <v>12207.956171735241</v>
      </c>
      <c r="AL17" s="2" t="str">
        <f t="shared" si="2"/>
        <v>N.A.</v>
      </c>
      <c r="AM17" s="2">
        <f t="shared" si="2"/>
        <v>4810.4960835509146</v>
      </c>
      <c r="AN17" s="2">
        <f t="shared" si="2"/>
        <v>0</v>
      </c>
      <c r="AO17" s="2" t="str">
        <f t="shared" si="2"/>
        <v>N.A.</v>
      </c>
      <c r="AP17" s="15">
        <f t="shared" si="2"/>
        <v>4143.1372549019607</v>
      </c>
      <c r="AQ17" s="16">
        <f t="shared" si="2"/>
        <v>5833.9930169588142</v>
      </c>
      <c r="AR17" s="14">
        <f t="shared" si="2"/>
        <v>5460.5628469908952</v>
      </c>
    </row>
    <row r="18" spans="1:44" ht="15" customHeight="1" thickBot="1" x14ac:dyDescent="0.3">
      <c r="A18" s="3" t="s">
        <v>15</v>
      </c>
      <c r="B18" s="2">
        <v>314760</v>
      </c>
      <c r="C18" s="2"/>
      <c r="D18" s="2">
        <v>524600</v>
      </c>
      <c r="E18" s="2"/>
      <c r="F18" s="2"/>
      <c r="G18" s="2"/>
      <c r="H18" s="2"/>
      <c r="I18" s="2"/>
      <c r="J18" s="2"/>
      <c r="K18" s="2"/>
      <c r="L18" s="1">
        <f t="shared" si="0"/>
        <v>839360</v>
      </c>
      <c r="M18" s="13">
        <f t="shared" si="0"/>
        <v>0</v>
      </c>
      <c r="N18" s="14">
        <f>L18+M18</f>
        <v>839360</v>
      </c>
      <c r="P18" s="3" t="s">
        <v>15</v>
      </c>
      <c r="Q18" s="2">
        <v>122</v>
      </c>
      <c r="R18" s="2">
        <v>0</v>
      </c>
      <c r="S18" s="2">
        <v>122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244</v>
      </c>
      <c r="AB18" s="13">
        <f t="shared" si="1"/>
        <v>0</v>
      </c>
      <c r="AC18" s="18">
        <f>AA18+AB18</f>
        <v>244</v>
      </c>
      <c r="AE18" s="3" t="s">
        <v>15</v>
      </c>
      <c r="AF18" s="2">
        <f t="shared" si="2"/>
        <v>2580</v>
      </c>
      <c r="AG18" s="2" t="str">
        <f t="shared" si="2"/>
        <v>N.A.</v>
      </c>
      <c r="AH18" s="2">
        <f t="shared" si="2"/>
        <v>4300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3440</v>
      </c>
      <c r="AQ18" s="16" t="str">
        <f t="shared" si="2"/>
        <v>N.A.</v>
      </c>
      <c r="AR18" s="14">
        <f t="shared" si="2"/>
        <v>3440</v>
      </c>
    </row>
    <row r="19" spans="1:44" ht="15" customHeight="1" thickBot="1" x14ac:dyDescent="0.3">
      <c r="A19" s="4" t="s">
        <v>16</v>
      </c>
      <c r="B19" s="2">
        <f t="shared" ref="B19:K19" si="3">SUM(B15:B18)</f>
        <v>21528955</v>
      </c>
      <c r="C19" s="2">
        <f t="shared" si="3"/>
        <v>58336922.999999993</v>
      </c>
      <c r="D19" s="2">
        <f t="shared" si="3"/>
        <v>9642434.9999999981</v>
      </c>
      <c r="E19" s="2">
        <f t="shared" si="3"/>
        <v>6204000</v>
      </c>
      <c r="F19" s="2">
        <f t="shared" si="3"/>
        <v>10626080.000000002</v>
      </c>
      <c r="G19" s="2">
        <f t="shared" si="3"/>
        <v>13648495</v>
      </c>
      <c r="H19" s="2">
        <f t="shared" si="3"/>
        <v>9808080.0000000019</v>
      </c>
      <c r="I19" s="2">
        <f t="shared" si="3"/>
        <v>3684840.0000000005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51605550</v>
      </c>
      <c r="M19" s="13">
        <f t="shared" ref="M19" si="5">C19+E19+G19+I19+K19</f>
        <v>81874258</v>
      </c>
      <c r="N19" s="18">
        <f>L19+M19</f>
        <v>133479808</v>
      </c>
      <c r="P19" s="4" t="s">
        <v>16</v>
      </c>
      <c r="Q19" s="2">
        <f t="shared" ref="Q19:Z19" si="6">SUM(Q15:Q18)</f>
        <v>5575</v>
      </c>
      <c r="R19" s="2">
        <f t="shared" si="6"/>
        <v>11766</v>
      </c>
      <c r="S19" s="2">
        <f t="shared" si="6"/>
        <v>1980</v>
      </c>
      <c r="T19" s="2">
        <f t="shared" si="6"/>
        <v>384</v>
      </c>
      <c r="U19" s="2">
        <f t="shared" si="6"/>
        <v>1169</v>
      </c>
      <c r="V19" s="2">
        <f t="shared" si="6"/>
        <v>1118</v>
      </c>
      <c r="W19" s="2">
        <f t="shared" si="6"/>
        <v>2074</v>
      </c>
      <c r="X19" s="2">
        <f t="shared" si="6"/>
        <v>766</v>
      </c>
      <c r="Y19" s="2">
        <f t="shared" si="6"/>
        <v>766</v>
      </c>
      <c r="Z19" s="2">
        <f t="shared" si="6"/>
        <v>0</v>
      </c>
      <c r="AA19" s="1">
        <f t="shared" ref="AA19" si="7">Q19+S19+U19+W19+Y19</f>
        <v>11564</v>
      </c>
      <c r="AB19" s="13">
        <f t="shared" ref="AB19" si="8">R19+T19+V19+X19+Z19</f>
        <v>14034</v>
      </c>
      <c r="AC19" s="14">
        <f>AA19+AB19</f>
        <v>25598</v>
      </c>
      <c r="AE19" s="4" t="s">
        <v>16</v>
      </c>
      <c r="AF19" s="2">
        <f t="shared" ref="AF19:AO19" si="9">IFERROR(B19/Q19, "N.A.")</f>
        <v>3861.6959641255607</v>
      </c>
      <c r="AG19" s="2">
        <f t="shared" si="9"/>
        <v>4958.0930647628757</v>
      </c>
      <c r="AH19" s="2">
        <f t="shared" si="9"/>
        <v>4869.9166666666661</v>
      </c>
      <c r="AI19" s="2">
        <f t="shared" si="9"/>
        <v>16156.25</v>
      </c>
      <c r="AJ19" s="2">
        <f t="shared" si="9"/>
        <v>9089.8887938408916</v>
      </c>
      <c r="AK19" s="2">
        <f t="shared" si="9"/>
        <v>12207.956171735241</v>
      </c>
      <c r="AL19" s="2">
        <f t="shared" si="9"/>
        <v>4729.0646094503381</v>
      </c>
      <c r="AM19" s="2">
        <f t="shared" si="9"/>
        <v>4810.4960835509146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4462.603770321688</v>
      </c>
      <c r="AQ19" s="16">
        <f t="shared" ref="AQ19" si="11">IFERROR(M19/AB19, "N.A.")</f>
        <v>5833.9930169588142</v>
      </c>
      <c r="AR19" s="14">
        <f t="shared" ref="AR19" si="12">IFERROR(N19/AC19, "N.A.")</f>
        <v>5214.4623798734274</v>
      </c>
    </row>
    <row r="20" spans="1:44" ht="15" customHeight="1" thickBot="1" x14ac:dyDescent="0.3">
      <c r="A20" s="5" t="s">
        <v>0</v>
      </c>
      <c r="B20" s="46">
        <f>B19+C19</f>
        <v>79865878</v>
      </c>
      <c r="C20" s="47"/>
      <c r="D20" s="46">
        <f>D19+E19</f>
        <v>15846434.999999998</v>
      </c>
      <c r="E20" s="47"/>
      <c r="F20" s="46">
        <f>F19+G19</f>
        <v>24274575</v>
      </c>
      <c r="G20" s="47"/>
      <c r="H20" s="46">
        <f>H19+I19</f>
        <v>13492920.000000002</v>
      </c>
      <c r="I20" s="47"/>
      <c r="J20" s="46">
        <f>J19+K19</f>
        <v>0</v>
      </c>
      <c r="K20" s="47"/>
      <c r="L20" s="46">
        <f>L19+M19</f>
        <v>133479808</v>
      </c>
      <c r="M20" s="50"/>
      <c r="N20" s="19">
        <f>B20+D20+F20+H20+J20</f>
        <v>133479808</v>
      </c>
      <c r="P20" s="5" t="s">
        <v>0</v>
      </c>
      <c r="Q20" s="46">
        <f>Q19+R19</f>
        <v>17341</v>
      </c>
      <c r="R20" s="47"/>
      <c r="S20" s="46">
        <f>S19+T19</f>
        <v>2364</v>
      </c>
      <c r="T20" s="47"/>
      <c r="U20" s="46">
        <f>U19+V19</f>
        <v>2287</v>
      </c>
      <c r="V20" s="47"/>
      <c r="W20" s="46">
        <f>W19+X19</f>
        <v>2840</v>
      </c>
      <c r="X20" s="47"/>
      <c r="Y20" s="46">
        <f>Y19+Z19</f>
        <v>766</v>
      </c>
      <c r="Z20" s="47"/>
      <c r="AA20" s="46">
        <f>AA19+AB19</f>
        <v>25598</v>
      </c>
      <c r="AB20" s="47"/>
      <c r="AC20" s="20">
        <f>Q20+S20+U20+W20+Y20</f>
        <v>25598</v>
      </c>
      <c r="AE20" s="5" t="s">
        <v>0</v>
      </c>
      <c r="AF20" s="48">
        <f>IFERROR(B20/Q20,"N.A.")</f>
        <v>4605.6097110893261</v>
      </c>
      <c r="AG20" s="49"/>
      <c r="AH20" s="48">
        <f>IFERROR(D20/S20,"N.A.")</f>
        <v>6703.2296954314716</v>
      </c>
      <c r="AI20" s="49"/>
      <c r="AJ20" s="48">
        <f>IFERROR(F20/U20,"N.A.")</f>
        <v>10614.156099693922</v>
      </c>
      <c r="AK20" s="49"/>
      <c r="AL20" s="48">
        <f>IFERROR(H20/W20,"N.A.")</f>
        <v>4751.0281690140855</v>
      </c>
      <c r="AM20" s="49"/>
      <c r="AN20" s="48">
        <f>IFERROR(J20/Y20,"N.A.")</f>
        <v>0</v>
      </c>
      <c r="AO20" s="49"/>
      <c r="AP20" s="48">
        <f>IFERROR(L20/AA20,"N.A.")</f>
        <v>5214.4623798734274</v>
      </c>
      <c r="AQ20" s="49"/>
      <c r="AR20" s="17">
        <f>IFERROR(N20/AC20, "N.A.")</f>
        <v>5214.4623798734274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0"/>
      <c r="P26" s="30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0"/>
      <c r="AE26" s="30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0"/>
    </row>
    <row r="27" spans="1:44" ht="15" customHeight="1" thickBot="1" x14ac:dyDescent="0.3">
      <c r="A27" s="3" t="s">
        <v>12</v>
      </c>
      <c r="B27" s="2">
        <v>7481165</v>
      </c>
      <c r="C27" s="2"/>
      <c r="D27" s="2">
        <v>1758484.9999999998</v>
      </c>
      <c r="E27" s="2"/>
      <c r="F27" s="2">
        <v>10626080.000000002</v>
      </c>
      <c r="G27" s="2"/>
      <c r="H27" s="2">
        <v>4809230</v>
      </c>
      <c r="I27" s="2"/>
      <c r="J27" s="2">
        <v>0</v>
      </c>
      <c r="K27" s="2"/>
      <c r="L27" s="1">
        <f t="shared" ref="L27:M30" si="13">B27+D27+F27+H27+J27</f>
        <v>24674960</v>
      </c>
      <c r="M27" s="13">
        <f t="shared" si="13"/>
        <v>0</v>
      </c>
      <c r="N27" s="14">
        <f>L27+M27</f>
        <v>24674960</v>
      </c>
      <c r="P27" s="3" t="s">
        <v>12</v>
      </c>
      <c r="Q27" s="2">
        <v>1669</v>
      </c>
      <c r="R27" s="2">
        <v>0</v>
      </c>
      <c r="S27" s="2">
        <v>529</v>
      </c>
      <c r="T27" s="2">
        <v>0</v>
      </c>
      <c r="U27" s="2">
        <v>1169</v>
      </c>
      <c r="V27" s="2">
        <v>0</v>
      </c>
      <c r="W27" s="2">
        <v>980</v>
      </c>
      <c r="X27" s="2">
        <v>0</v>
      </c>
      <c r="Y27" s="2">
        <v>182</v>
      </c>
      <c r="Z27" s="2">
        <v>0</v>
      </c>
      <c r="AA27" s="1">
        <f t="shared" ref="AA27:AB30" si="14">Q27+S27+U27+W27+Y27</f>
        <v>4529</v>
      </c>
      <c r="AB27" s="13">
        <f t="shared" si="14"/>
        <v>0</v>
      </c>
      <c r="AC27" s="14">
        <f>AA27+AB27</f>
        <v>4529</v>
      </c>
      <c r="AE27" s="3" t="s">
        <v>12</v>
      </c>
      <c r="AF27" s="2">
        <f t="shared" ref="AF27:AR30" si="15">IFERROR(B27/Q27, "N.A.")</f>
        <v>4482.4236069502695</v>
      </c>
      <c r="AG27" s="2" t="str">
        <f t="shared" si="15"/>
        <v>N.A.</v>
      </c>
      <c r="AH27" s="2">
        <f t="shared" si="15"/>
        <v>3324.1682419659733</v>
      </c>
      <c r="AI27" s="2" t="str">
        <f t="shared" si="15"/>
        <v>N.A.</v>
      </c>
      <c r="AJ27" s="2">
        <f t="shared" si="15"/>
        <v>9089.8887938408916</v>
      </c>
      <c r="AK27" s="2" t="str">
        <f t="shared" si="15"/>
        <v>N.A.</v>
      </c>
      <c r="AL27" s="2">
        <f t="shared" si="15"/>
        <v>4907.3775510204077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5448.213733716052</v>
      </c>
      <c r="AQ27" s="16" t="str">
        <f t="shared" si="15"/>
        <v>N.A.</v>
      </c>
      <c r="AR27" s="14">
        <f t="shared" si="15"/>
        <v>5448.213733716052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0</v>
      </c>
      <c r="M28" s="13">
        <f t="shared" si="13"/>
        <v>0</v>
      </c>
      <c r="N28" s="14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0</v>
      </c>
      <c r="AB28" s="13">
        <f t="shared" si="14"/>
        <v>0</v>
      </c>
      <c r="AC28" s="14">
        <f>AA28+AB28</f>
        <v>0</v>
      </c>
      <c r="AE28" s="3" t="s">
        <v>13</v>
      </c>
      <c r="AF28" s="2" t="str">
        <f t="shared" si="15"/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6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5573479.9999999991</v>
      </c>
      <c r="C29" s="2">
        <v>37256674.000000015</v>
      </c>
      <c r="D29" s="2">
        <v>6115790</v>
      </c>
      <c r="E29" s="2">
        <v>6204000</v>
      </c>
      <c r="F29" s="2"/>
      <c r="G29" s="2">
        <v>11533495</v>
      </c>
      <c r="H29" s="2"/>
      <c r="I29" s="2">
        <v>2506500.0000000005</v>
      </c>
      <c r="J29" s="2">
        <v>0</v>
      </c>
      <c r="K29" s="2"/>
      <c r="L29" s="1">
        <f t="shared" si="13"/>
        <v>11689270</v>
      </c>
      <c r="M29" s="13">
        <f t="shared" si="13"/>
        <v>57500669.000000015</v>
      </c>
      <c r="N29" s="14">
        <f>L29+M29</f>
        <v>69189939.000000015</v>
      </c>
      <c r="P29" s="3" t="s">
        <v>14</v>
      </c>
      <c r="Q29" s="2">
        <v>1264</v>
      </c>
      <c r="R29" s="2">
        <v>7249</v>
      </c>
      <c r="S29" s="2">
        <v>866</v>
      </c>
      <c r="T29" s="2">
        <v>282</v>
      </c>
      <c r="U29" s="2">
        <v>0</v>
      </c>
      <c r="V29" s="2">
        <v>977</v>
      </c>
      <c r="W29" s="2">
        <v>0</v>
      </c>
      <c r="X29" s="2">
        <v>436</v>
      </c>
      <c r="Y29" s="2">
        <v>220</v>
      </c>
      <c r="Z29" s="2">
        <v>0</v>
      </c>
      <c r="AA29" s="1">
        <f t="shared" si="14"/>
        <v>2350</v>
      </c>
      <c r="AB29" s="13">
        <f t="shared" si="14"/>
        <v>8944</v>
      </c>
      <c r="AC29" s="14">
        <f>AA29+AB29</f>
        <v>11294</v>
      </c>
      <c r="AE29" s="3" t="s">
        <v>14</v>
      </c>
      <c r="AF29" s="2">
        <f t="shared" si="15"/>
        <v>4409.3987341772145</v>
      </c>
      <c r="AG29" s="2">
        <f t="shared" si="15"/>
        <v>5139.5604911022228</v>
      </c>
      <c r="AH29" s="2">
        <f t="shared" si="15"/>
        <v>7062.1131639722862</v>
      </c>
      <c r="AI29" s="2">
        <f t="shared" si="15"/>
        <v>22000</v>
      </c>
      <c r="AJ29" s="2" t="str">
        <f t="shared" si="15"/>
        <v>N.A.</v>
      </c>
      <c r="AK29" s="2">
        <f t="shared" si="15"/>
        <v>11805.010235414535</v>
      </c>
      <c r="AL29" s="2" t="str">
        <f t="shared" si="15"/>
        <v>N.A.</v>
      </c>
      <c r="AM29" s="2">
        <f t="shared" si="15"/>
        <v>5748.8532110091755</v>
      </c>
      <c r="AN29" s="2">
        <f t="shared" si="15"/>
        <v>0</v>
      </c>
      <c r="AO29" s="2" t="str">
        <f t="shared" si="15"/>
        <v>N.A.</v>
      </c>
      <c r="AP29" s="15">
        <f t="shared" si="15"/>
        <v>4974.1574468085109</v>
      </c>
      <c r="AQ29" s="16">
        <f t="shared" si="15"/>
        <v>6428.9656753130603</v>
      </c>
      <c r="AR29" s="14">
        <f t="shared" si="15"/>
        <v>6126.2563307951141</v>
      </c>
    </row>
    <row r="30" spans="1:44" ht="15" customHeight="1" thickBot="1" x14ac:dyDescent="0.3">
      <c r="A30" s="3" t="s">
        <v>15</v>
      </c>
      <c r="B30" s="2">
        <v>314760</v>
      </c>
      <c r="C30" s="2"/>
      <c r="D30" s="2">
        <v>524600</v>
      </c>
      <c r="E30" s="2"/>
      <c r="F30" s="2"/>
      <c r="G30" s="2"/>
      <c r="H30" s="2"/>
      <c r="I30" s="2"/>
      <c r="J30" s="2"/>
      <c r="K30" s="2"/>
      <c r="L30" s="1">
        <f t="shared" si="13"/>
        <v>839360</v>
      </c>
      <c r="M30" s="13">
        <f t="shared" si="13"/>
        <v>0</v>
      </c>
      <c r="N30" s="14">
        <f>L30+M30</f>
        <v>839360</v>
      </c>
      <c r="P30" s="3" t="s">
        <v>15</v>
      </c>
      <c r="Q30" s="2">
        <v>122</v>
      </c>
      <c r="R30" s="2">
        <v>0</v>
      </c>
      <c r="S30" s="2">
        <v>122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4"/>
        <v>244</v>
      </c>
      <c r="AB30" s="13">
        <f t="shared" si="14"/>
        <v>0</v>
      </c>
      <c r="AC30" s="18">
        <f>AA30+AB30</f>
        <v>244</v>
      </c>
      <c r="AE30" s="3" t="s">
        <v>15</v>
      </c>
      <c r="AF30" s="2">
        <f t="shared" si="15"/>
        <v>2580</v>
      </c>
      <c r="AG30" s="2" t="str">
        <f t="shared" si="15"/>
        <v>N.A.</v>
      </c>
      <c r="AH30" s="2">
        <f t="shared" si="15"/>
        <v>4300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3440</v>
      </c>
      <c r="AQ30" s="16" t="str">
        <f t="shared" si="15"/>
        <v>N.A.</v>
      </c>
      <c r="AR30" s="14">
        <f t="shared" si="15"/>
        <v>3440</v>
      </c>
    </row>
    <row r="31" spans="1:44" ht="15" customHeight="1" thickBot="1" x14ac:dyDescent="0.3">
      <c r="A31" s="4" t="s">
        <v>16</v>
      </c>
      <c r="B31" s="2">
        <f t="shared" ref="B31:K31" si="16">SUM(B27:B30)</f>
        <v>13369405</v>
      </c>
      <c r="C31" s="2">
        <f t="shared" si="16"/>
        <v>37256674.000000015</v>
      </c>
      <c r="D31" s="2">
        <f t="shared" si="16"/>
        <v>8398875</v>
      </c>
      <c r="E31" s="2">
        <f t="shared" si="16"/>
        <v>6204000</v>
      </c>
      <c r="F31" s="2">
        <f t="shared" si="16"/>
        <v>10626080.000000002</v>
      </c>
      <c r="G31" s="2">
        <f t="shared" si="16"/>
        <v>11533495</v>
      </c>
      <c r="H31" s="2">
        <f t="shared" si="16"/>
        <v>4809230</v>
      </c>
      <c r="I31" s="2">
        <f t="shared" si="16"/>
        <v>2506500.0000000005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37203590</v>
      </c>
      <c r="M31" s="13">
        <f t="shared" ref="M31" si="18">C31+E31+G31+I31+K31</f>
        <v>57500669.000000015</v>
      </c>
      <c r="N31" s="18">
        <f>L31+M31</f>
        <v>94704259.000000015</v>
      </c>
      <c r="P31" s="4" t="s">
        <v>16</v>
      </c>
      <c r="Q31" s="2">
        <f t="shared" ref="Q31:Z31" si="19">SUM(Q27:Q30)</f>
        <v>3055</v>
      </c>
      <c r="R31" s="2">
        <f t="shared" si="19"/>
        <v>7249</v>
      </c>
      <c r="S31" s="2">
        <f t="shared" si="19"/>
        <v>1517</v>
      </c>
      <c r="T31" s="2">
        <f t="shared" si="19"/>
        <v>282</v>
      </c>
      <c r="U31" s="2">
        <f t="shared" si="19"/>
        <v>1169</v>
      </c>
      <c r="V31" s="2">
        <f t="shared" si="19"/>
        <v>977</v>
      </c>
      <c r="W31" s="2">
        <f t="shared" si="19"/>
        <v>980</v>
      </c>
      <c r="X31" s="2">
        <f t="shared" si="19"/>
        <v>436</v>
      </c>
      <c r="Y31" s="2">
        <f t="shared" si="19"/>
        <v>402</v>
      </c>
      <c r="Z31" s="2">
        <f t="shared" si="19"/>
        <v>0</v>
      </c>
      <c r="AA31" s="1">
        <f t="shared" ref="AA31" si="20">Q31+S31+U31+W31+Y31</f>
        <v>7123</v>
      </c>
      <c r="AB31" s="13">
        <f t="shared" ref="AB31" si="21">R31+T31+V31+X31+Z31</f>
        <v>8944</v>
      </c>
      <c r="AC31" s="14">
        <f>AA31+AB31</f>
        <v>16067</v>
      </c>
      <c r="AE31" s="4" t="s">
        <v>16</v>
      </c>
      <c r="AF31" s="2">
        <f t="shared" ref="AF31:AO31" si="22">IFERROR(B31/Q31, "N.A.")</f>
        <v>4376.2373158756136</v>
      </c>
      <c r="AG31" s="2">
        <f t="shared" si="22"/>
        <v>5139.5604911022228</v>
      </c>
      <c r="AH31" s="2">
        <f t="shared" si="22"/>
        <v>5536.5029663810155</v>
      </c>
      <c r="AI31" s="2">
        <f t="shared" si="22"/>
        <v>22000</v>
      </c>
      <c r="AJ31" s="2">
        <f t="shared" si="22"/>
        <v>9089.8887938408916</v>
      </c>
      <c r="AK31" s="2">
        <f t="shared" si="22"/>
        <v>11805.010235414535</v>
      </c>
      <c r="AL31" s="2">
        <f t="shared" si="22"/>
        <v>4907.3775510204077</v>
      </c>
      <c r="AM31" s="2">
        <f t="shared" si="22"/>
        <v>5748.8532110091755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5223.0226028358838</v>
      </c>
      <c r="AQ31" s="16">
        <f t="shared" ref="AQ31" si="24">IFERROR(M31/AB31, "N.A.")</f>
        <v>6428.9656753130603</v>
      </c>
      <c r="AR31" s="14">
        <f t="shared" ref="AR31" si="25">IFERROR(N31/AC31, "N.A.")</f>
        <v>5894.3336652766548</v>
      </c>
    </row>
    <row r="32" spans="1:44" ht="15" customHeight="1" thickBot="1" x14ac:dyDescent="0.3">
      <c r="A32" s="5" t="s">
        <v>0</v>
      </c>
      <c r="B32" s="46">
        <f>B31+C31</f>
        <v>50626079.000000015</v>
      </c>
      <c r="C32" s="47"/>
      <c r="D32" s="46">
        <f>D31+E31</f>
        <v>14602875</v>
      </c>
      <c r="E32" s="47"/>
      <c r="F32" s="46">
        <f>F31+G31</f>
        <v>22159575</v>
      </c>
      <c r="G32" s="47"/>
      <c r="H32" s="46">
        <f>H31+I31</f>
        <v>7315730</v>
      </c>
      <c r="I32" s="47"/>
      <c r="J32" s="46">
        <f>J31+K31</f>
        <v>0</v>
      </c>
      <c r="K32" s="47"/>
      <c r="L32" s="46">
        <f>L31+M31</f>
        <v>94704259.000000015</v>
      </c>
      <c r="M32" s="50"/>
      <c r="N32" s="19">
        <f>B32+D32+F32+H32+J32</f>
        <v>94704259.000000015</v>
      </c>
      <c r="P32" s="5" t="s">
        <v>0</v>
      </c>
      <c r="Q32" s="46">
        <f>Q31+R31</f>
        <v>10304</v>
      </c>
      <c r="R32" s="47"/>
      <c r="S32" s="46">
        <f>S31+T31</f>
        <v>1799</v>
      </c>
      <c r="T32" s="47"/>
      <c r="U32" s="46">
        <f>U31+V31</f>
        <v>2146</v>
      </c>
      <c r="V32" s="47"/>
      <c r="W32" s="46">
        <f>W31+X31</f>
        <v>1416</v>
      </c>
      <c r="X32" s="47"/>
      <c r="Y32" s="46">
        <f>Y31+Z31</f>
        <v>402</v>
      </c>
      <c r="Z32" s="47"/>
      <c r="AA32" s="46">
        <f>AA31+AB31</f>
        <v>16067</v>
      </c>
      <c r="AB32" s="47"/>
      <c r="AC32" s="20">
        <f>Q32+S32+U32+W32+Y32</f>
        <v>16067</v>
      </c>
      <c r="AE32" s="5" t="s">
        <v>0</v>
      </c>
      <c r="AF32" s="48">
        <f>IFERROR(B32/Q32,"N.A.")</f>
        <v>4913.2452445652189</v>
      </c>
      <c r="AG32" s="49"/>
      <c r="AH32" s="48">
        <f>IFERROR(D32/S32,"N.A.")</f>
        <v>8117.217898832685</v>
      </c>
      <c r="AI32" s="49"/>
      <c r="AJ32" s="48">
        <f>IFERROR(F32/U32,"N.A.")</f>
        <v>10325.990214352283</v>
      </c>
      <c r="AK32" s="49"/>
      <c r="AL32" s="48">
        <f>IFERROR(H32/W32,"N.A.")</f>
        <v>5166.4759887005648</v>
      </c>
      <c r="AM32" s="49"/>
      <c r="AN32" s="48">
        <f>IFERROR(J32/Y32,"N.A.")</f>
        <v>0</v>
      </c>
      <c r="AO32" s="49"/>
      <c r="AP32" s="48">
        <f>IFERROR(L32/AA32,"N.A.")</f>
        <v>5894.3336652766548</v>
      </c>
      <c r="AQ32" s="49"/>
      <c r="AR32" s="17">
        <f>IFERROR(N32/AC32, "N.A.")</f>
        <v>5894.3336652766548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0"/>
      <c r="P38" s="30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0"/>
      <c r="AE38" s="30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0"/>
    </row>
    <row r="39" spans="1:44" ht="15" customHeight="1" thickBot="1" x14ac:dyDescent="0.3">
      <c r="A39" s="3" t="s">
        <v>12</v>
      </c>
      <c r="B39" s="2">
        <v>1223780.0000000002</v>
      </c>
      <c r="C39" s="2"/>
      <c r="D39" s="2">
        <v>0</v>
      </c>
      <c r="E39" s="2"/>
      <c r="F39" s="2"/>
      <c r="G39" s="2"/>
      <c r="H39" s="2">
        <v>4998850</v>
      </c>
      <c r="I39" s="2"/>
      <c r="J39" s="2">
        <v>0</v>
      </c>
      <c r="K39" s="2"/>
      <c r="L39" s="1">
        <f t="shared" ref="L39:M42" si="26">B39+D39+F39+H39+J39</f>
        <v>6222630</v>
      </c>
      <c r="M39" s="13">
        <f t="shared" si="26"/>
        <v>0</v>
      </c>
      <c r="N39" s="14">
        <f>L39+M39</f>
        <v>6222630</v>
      </c>
      <c r="P39" s="3" t="s">
        <v>12</v>
      </c>
      <c r="Q39" s="2">
        <v>493</v>
      </c>
      <c r="R39" s="2">
        <v>0</v>
      </c>
      <c r="S39" s="2">
        <v>79</v>
      </c>
      <c r="T39" s="2">
        <v>0</v>
      </c>
      <c r="U39" s="2">
        <v>0</v>
      </c>
      <c r="V39" s="2">
        <v>0</v>
      </c>
      <c r="W39" s="2">
        <v>1094</v>
      </c>
      <c r="X39" s="2">
        <v>0</v>
      </c>
      <c r="Y39" s="2">
        <v>190</v>
      </c>
      <c r="Z39" s="2">
        <v>0</v>
      </c>
      <c r="AA39" s="1">
        <f t="shared" ref="AA39:AB42" si="27">Q39+S39+U39+W39+Y39</f>
        <v>1856</v>
      </c>
      <c r="AB39" s="13">
        <f t="shared" si="27"/>
        <v>0</v>
      </c>
      <c r="AC39" s="14">
        <f>AA39+AB39</f>
        <v>1856</v>
      </c>
      <c r="AE39" s="3" t="s">
        <v>12</v>
      </c>
      <c r="AF39" s="2">
        <f t="shared" ref="AF39:AR42" si="28">IFERROR(B39/Q39, "N.A.")</f>
        <v>2482.3123732251524</v>
      </c>
      <c r="AG39" s="2" t="str">
        <f t="shared" si="28"/>
        <v>N.A.</v>
      </c>
      <c r="AH39" s="2">
        <f t="shared" si="28"/>
        <v>0</v>
      </c>
      <c r="AI39" s="2" t="str">
        <f t="shared" si="28"/>
        <v>N.A.</v>
      </c>
      <c r="AJ39" s="2" t="str">
        <f t="shared" si="28"/>
        <v>N.A.</v>
      </c>
      <c r="AK39" s="2" t="str">
        <f t="shared" si="28"/>
        <v>N.A.</v>
      </c>
      <c r="AL39" s="2">
        <f t="shared" si="28"/>
        <v>4569.3327239488117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3352.7101293103447</v>
      </c>
      <c r="AQ39" s="16" t="str">
        <f t="shared" si="28"/>
        <v>N.A.</v>
      </c>
      <c r="AR39" s="14">
        <f t="shared" si="28"/>
        <v>3352.7101293103447</v>
      </c>
    </row>
    <row r="40" spans="1:44" ht="15" customHeight="1" thickBot="1" x14ac:dyDescent="0.3">
      <c r="A40" s="3" t="s">
        <v>13</v>
      </c>
      <c r="B40" s="2">
        <v>3387200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3387200</v>
      </c>
      <c r="M40" s="13">
        <f t="shared" si="26"/>
        <v>0</v>
      </c>
      <c r="N40" s="14">
        <f>L40+M40</f>
        <v>3387200</v>
      </c>
      <c r="P40" s="3" t="s">
        <v>13</v>
      </c>
      <c r="Q40" s="2">
        <v>957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957</v>
      </c>
      <c r="AB40" s="13">
        <f t="shared" si="27"/>
        <v>0</v>
      </c>
      <c r="AC40" s="14">
        <f>AA40+AB40</f>
        <v>957</v>
      </c>
      <c r="AE40" s="3" t="s">
        <v>13</v>
      </c>
      <c r="AF40" s="2">
        <f t="shared" si="28"/>
        <v>3539.3939393939395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3539.3939393939395</v>
      </c>
      <c r="AQ40" s="16" t="str">
        <f t="shared" si="28"/>
        <v>N.A.</v>
      </c>
      <c r="AR40" s="14">
        <f t="shared" si="28"/>
        <v>3539.3939393939395</v>
      </c>
    </row>
    <row r="41" spans="1:44" ht="15" customHeight="1" thickBot="1" x14ac:dyDescent="0.3">
      <c r="A41" s="3" t="s">
        <v>14</v>
      </c>
      <c r="B41" s="2">
        <v>3548569.9999999995</v>
      </c>
      <c r="C41" s="2">
        <v>21080248.999999996</v>
      </c>
      <c r="D41" s="2">
        <v>1243560</v>
      </c>
      <c r="E41" s="2">
        <v>0</v>
      </c>
      <c r="F41" s="2"/>
      <c r="G41" s="2">
        <v>2115000</v>
      </c>
      <c r="H41" s="2"/>
      <c r="I41" s="2">
        <v>1178340</v>
      </c>
      <c r="J41" s="2">
        <v>0</v>
      </c>
      <c r="K41" s="2"/>
      <c r="L41" s="1">
        <f t="shared" si="26"/>
        <v>4792130</v>
      </c>
      <c r="M41" s="13">
        <f t="shared" si="26"/>
        <v>24373588.999999996</v>
      </c>
      <c r="N41" s="14">
        <f>L41+M41</f>
        <v>29165718.999999996</v>
      </c>
      <c r="P41" s="3" t="s">
        <v>14</v>
      </c>
      <c r="Q41" s="2">
        <v>1070</v>
      </c>
      <c r="R41" s="2">
        <v>4517</v>
      </c>
      <c r="S41" s="2">
        <v>384</v>
      </c>
      <c r="T41" s="2">
        <v>102</v>
      </c>
      <c r="U41" s="2">
        <v>0</v>
      </c>
      <c r="V41" s="2">
        <v>141</v>
      </c>
      <c r="W41" s="2">
        <v>0</v>
      </c>
      <c r="X41" s="2">
        <v>330</v>
      </c>
      <c r="Y41" s="2">
        <v>174</v>
      </c>
      <c r="Z41" s="2">
        <v>0</v>
      </c>
      <c r="AA41" s="1">
        <f t="shared" si="27"/>
        <v>1628</v>
      </c>
      <c r="AB41" s="13">
        <f t="shared" si="27"/>
        <v>5090</v>
      </c>
      <c r="AC41" s="14">
        <f>AA41+AB41</f>
        <v>6718</v>
      </c>
      <c r="AE41" s="3" t="s">
        <v>14</v>
      </c>
      <c r="AF41" s="2">
        <f t="shared" si="28"/>
        <v>3316.4205607476633</v>
      </c>
      <c r="AG41" s="2">
        <f t="shared" si="28"/>
        <v>4666.8693823334061</v>
      </c>
      <c r="AH41" s="2">
        <f t="shared" si="28"/>
        <v>3238.4375</v>
      </c>
      <c r="AI41" s="2">
        <f t="shared" si="28"/>
        <v>0</v>
      </c>
      <c r="AJ41" s="2" t="str">
        <f t="shared" si="28"/>
        <v>N.A.</v>
      </c>
      <c r="AK41" s="2">
        <f t="shared" si="28"/>
        <v>15000</v>
      </c>
      <c r="AL41" s="2" t="str">
        <f t="shared" si="28"/>
        <v>N.A.</v>
      </c>
      <c r="AM41" s="2">
        <f t="shared" si="28"/>
        <v>3570.7272727272725</v>
      </c>
      <c r="AN41" s="2">
        <f t="shared" si="28"/>
        <v>0</v>
      </c>
      <c r="AO41" s="2" t="str">
        <f t="shared" si="28"/>
        <v>N.A.</v>
      </c>
      <c r="AP41" s="15">
        <f t="shared" si="28"/>
        <v>2943.568796068796</v>
      </c>
      <c r="AQ41" s="16">
        <f t="shared" si="28"/>
        <v>4788.5243614931233</v>
      </c>
      <c r="AR41" s="14">
        <f t="shared" si="28"/>
        <v>4341.4288478713897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6"/>
        <v>0</v>
      </c>
      <c r="M42" s="13">
        <f t="shared" si="26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7"/>
        <v>0</v>
      </c>
      <c r="AB42" s="13">
        <f t="shared" si="27"/>
        <v>0</v>
      </c>
      <c r="AC42" s="14">
        <f>AA42+AB42</f>
        <v>0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 t="str">
        <f t="shared" si="28"/>
        <v>N.A.</v>
      </c>
      <c r="AQ42" s="16" t="str">
        <f t="shared" si="28"/>
        <v>N.A.</v>
      </c>
      <c r="AR42" s="14" t="str">
        <f t="shared" si="28"/>
        <v>N.A.</v>
      </c>
    </row>
    <row r="43" spans="1:44" ht="15" customHeight="1" thickBot="1" x14ac:dyDescent="0.3">
      <c r="A43" s="4" t="s">
        <v>16</v>
      </c>
      <c r="B43" s="2">
        <f t="shared" ref="B43:K43" si="29">SUM(B39:B42)</f>
        <v>8159550</v>
      </c>
      <c r="C43" s="2">
        <f t="shared" si="29"/>
        <v>21080248.999999996</v>
      </c>
      <c r="D43" s="2">
        <f t="shared" si="29"/>
        <v>1243560</v>
      </c>
      <c r="E43" s="2">
        <f t="shared" si="29"/>
        <v>0</v>
      </c>
      <c r="F43" s="2">
        <f t="shared" si="29"/>
        <v>0</v>
      </c>
      <c r="G43" s="2">
        <f t="shared" si="29"/>
        <v>2115000</v>
      </c>
      <c r="H43" s="2">
        <f t="shared" si="29"/>
        <v>4998850</v>
      </c>
      <c r="I43" s="2">
        <f t="shared" si="29"/>
        <v>1178340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14401960</v>
      </c>
      <c r="M43" s="13">
        <f t="shared" ref="M43" si="31">C43+E43+G43+I43+K43</f>
        <v>24373588.999999996</v>
      </c>
      <c r="N43" s="18">
        <f>L43+M43</f>
        <v>38775549</v>
      </c>
      <c r="P43" s="4" t="s">
        <v>16</v>
      </c>
      <c r="Q43" s="2">
        <f t="shared" ref="Q43:Z43" si="32">SUM(Q39:Q42)</f>
        <v>2520</v>
      </c>
      <c r="R43" s="2">
        <f t="shared" si="32"/>
        <v>4517</v>
      </c>
      <c r="S43" s="2">
        <f t="shared" si="32"/>
        <v>463</v>
      </c>
      <c r="T43" s="2">
        <f t="shared" si="32"/>
        <v>102</v>
      </c>
      <c r="U43" s="2">
        <f t="shared" si="32"/>
        <v>0</v>
      </c>
      <c r="V43" s="2">
        <f t="shared" si="32"/>
        <v>141</v>
      </c>
      <c r="W43" s="2">
        <f t="shared" si="32"/>
        <v>1094</v>
      </c>
      <c r="X43" s="2">
        <f t="shared" si="32"/>
        <v>330</v>
      </c>
      <c r="Y43" s="2">
        <f t="shared" si="32"/>
        <v>364</v>
      </c>
      <c r="Z43" s="2">
        <f t="shared" si="32"/>
        <v>0</v>
      </c>
      <c r="AA43" s="1">
        <f t="shared" ref="AA43" si="33">Q43+S43+U43+W43+Y43</f>
        <v>4441</v>
      </c>
      <c r="AB43" s="13">
        <f t="shared" ref="AB43" si="34">R43+T43+V43+X43+Z43</f>
        <v>5090</v>
      </c>
      <c r="AC43" s="18">
        <f>AA43+AB43</f>
        <v>9531</v>
      </c>
      <c r="AE43" s="4" t="s">
        <v>16</v>
      </c>
      <c r="AF43" s="2">
        <f t="shared" ref="AF43:AO43" si="35">IFERROR(B43/Q43, "N.A.")</f>
        <v>3237.9166666666665</v>
      </c>
      <c r="AG43" s="2">
        <f t="shared" si="35"/>
        <v>4666.8693823334061</v>
      </c>
      <c r="AH43" s="2">
        <f t="shared" si="35"/>
        <v>2685.8747300215982</v>
      </c>
      <c r="AI43" s="2">
        <f t="shared" si="35"/>
        <v>0</v>
      </c>
      <c r="AJ43" s="2" t="str">
        <f t="shared" si="35"/>
        <v>N.A.</v>
      </c>
      <c r="AK43" s="2">
        <f t="shared" si="35"/>
        <v>15000</v>
      </c>
      <c r="AL43" s="2">
        <f t="shared" si="35"/>
        <v>4569.3327239488117</v>
      </c>
      <c r="AM43" s="2">
        <f t="shared" si="35"/>
        <v>3570.7272727272725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3242.9542895744203</v>
      </c>
      <c r="AQ43" s="16">
        <f t="shared" ref="AQ43" si="37">IFERROR(M43/AB43, "N.A.")</f>
        <v>4788.5243614931233</v>
      </c>
      <c r="AR43" s="14">
        <f t="shared" ref="AR43" si="38">IFERROR(N43/AC43, "N.A.")</f>
        <v>4068.3610324205224</v>
      </c>
    </row>
    <row r="44" spans="1:44" ht="15" customHeight="1" thickBot="1" x14ac:dyDescent="0.3">
      <c r="A44" s="5" t="s">
        <v>0</v>
      </c>
      <c r="B44" s="46">
        <f>B43+C43</f>
        <v>29239798.999999996</v>
      </c>
      <c r="C44" s="47"/>
      <c r="D44" s="46">
        <f>D43+E43</f>
        <v>1243560</v>
      </c>
      <c r="E44" s="47"/>
      <c r="F44" s="46">
        <f>F43+G43</f>
        <v>2115000</v>
      </c>
      <c r="G44" s="47"/>
      <c r="H44" s="46">
        <f>H43+I43</f>
        <v>6177190</v>
      </c>
      <c r="I44" s="47"/>
      <c r="J44" s="46">
        <f>J43+K43</f>
        <v>0</v>
      </c>
      <c r="K44" s="47"/>
      <c r="L44" s="46">
        <f>L43+M43</f>
        <v>38775549</v>
      </c>
      <c r="M44" s="50"/>
      <c r="N44" s="19">
        <f>B44+D44+F44+H44+J44</f>
        <v>38775549</v>
      </c>
      <c r="P44" s="5" t="s">
        <v>0</v>
      </c>
      <c r="Q44" s="46">
        <f>Q43+R43</f>
        <v>7037</v>
      </c>
      <c r="R44" s="47"/>
      <c r="S44" s="46">
        <f>S43+T43</f>
        <v>565</v>
      </c>
      <c r="T44" s="47"/>
      <c r="U44" s="46">
        <f>U43+V43</f>
        <v>141</v>
      </c>
      <c r="V44" s="47"/>
      <c r="W44" s="46">
        <f>W43+X43</f>
        <v>1424</v>
      </c>
      <c r="X44" s="47"/>
      <c r="Y44" s="46">
        <f>Y43+Z43</f>
        <v>364</v>
      </c>
      <c r="Z44" s="47"/>
      <c r="AA44" s="46">
        <f>AA43+AB43</f>
        <v>9531</v>
      </c>
      <c r="AB44" s="50"/>
      <c r="AC44" s="19">
        <f>Q44+S44+U44+W44+Y44</f>
        <v>9531</v>
      </c>
      <c r="AE44" s="5" t="s">
        <v>0</v>
      </c>
      <c r="AF44" s="48">
        <f>IFERROR(B44/Q44,"N.A.")</f>
        <v>4155.1512007957936</v>
      </c>
      <c r="AG44" s="49"/>
      <c r="AH44" s="48">
        <f>IFERROR(D44/S44,"N.A.")</f>
        <v>2200.9911504424781</v>
      </c>
      <c r="AI44" s="49"/>
      <c r="AJ44" s="48">
        <f>IFERROR(F44/U44,"N.A.")</f>
        <v>15000</v>
      </c>
      <c r="AK44" s="49"/>
      <c r="AL44" s="48">
        <f>IFERROR(H44/W44,"N.A.")</f>
        <v>4337.9143258426966</v>
      </c>
      <c r="AM44" s="49"/>
      <c r="AN44" s="48">
        <f>IFERROR(J44/Y44,"N.A.")</f>
        <v>0</v>
      </c>
      <c r="AO44" s="49"/>
      <c r="AP44" s="48">
        <f>IFERROR(L44/AA44,"N.A.")</f>
        <v>4068.3610324205224</v>
      </c>
      <c r="AQ44" s="49"/>
      <c r="AR44" s="17">
        <f>IFERROR(N44/AC44, "N.A.")</f>
        <v>4068.3610324205224</v>
      </c>
    </row>
  </sheetData>
  <mergeCells count="144"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AE35:AE38"/>
    <mergeCell ref="AF35:AQ35"/>
    <mergeCell ref="AE23:AE26"/>
    <mergeCell ref="AF23:AQ23"/>
    <mergeCell ref="Q44:R44"/>
    <mergeCell ref="S44:T44"/>
    <mergeCell ref="U44:V44"/>
    <mergeCell ref="W44:X44"/>
    <mergeCell ref="Y44:Z44"/>
    <mergeCell ref="P35:P38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W24:X25"/>
    <mergeCell ref="Y24:Z25"/>
    <mergeCell ref="AA24:AB25"/>
    <mergeCell ref="Q25:R25"/>
    <mergeCell ref="S25:T25"/>
    <mergeCell ref="Q20:R20"/>
    <mergeCell ref="S20:T20"/>
    <mergeCell ref="U20:V20"/>
    <mergeCell ref="W20:X20"/>
    <mergeCell ref="Y20:Z20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0"/>
      <c r="P14" s="30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0"/>
      <c r="AE14" s="30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0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3">
        <f t="shared" si="0"/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B18" si="1">Q15+S15+U15+W15+Y15</f>
        <v>0</v>
      </c>
      <c r="AB15" s="13">
        <f t="shared" si="1"/>
        <v>0</v>
      </c>
      <c r="AC15" s="14">
        <f>AA15+AB15</f>
        <v>0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 t="str">
        <f t="shared" si="2"/>
        <v>N.A.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 t="str">
        <f t="shared" si="2"/>
        <v>N.A.</v>
      </c>
      <c r="AQ15" s="16" t="str">
        <f t="shared" si="2"/>
        <v>N.A.</v>
      </c>
      <c r="AR15" s="14" t="str">
        <f t="shared" si="2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3">
        <f t="shared" si="0"/>
        <v>0</v>
      </c>
      <c r="N16" s="14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3">
        <f t="shared" si="1"/>
        <v>0</v>
      </c>
      <c r="AC16" s="14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4" t="str">
        <f t="shared" si="2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3">
        <f t="shared" si="0"/>
        <v>0</v>
      </c>
      <c r="N17" s="14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3">
        <f t="shared" si="1"/>
        <v>0</v>
      </c>
      <c r="AC17" s="14">
        <f>AA17+AB17</f>
        <v>0</v>
      </c>
      <c r="AE17" s="3" t="s">
        <v>14</v>
      </c>
      <c r="AF17" s="2" t="str">
        <f t="shared" si="2"/>
        <v>N.A.</v>
      </c>
      <c r="AG17" s="2" t="str">
        <f t="shared" si="2"/>
        <v>N.A.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 t="str">
        <f t="shared" si="2"/>
        <v>N.A.</v>
      </c>
      <c r="AQ17" s="16" t="str">
        <f t="shared" si="2"/>
        <v>N.A.</v>
      </c>
      <c r="AR17" s="14" t="str">
        <f t="shared" si="2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3">
        <f t="shared" si="0"/>
        <v>0</v>
      </c>
      <c r="N18" s="14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3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4" t="str">
        <f t="shared" si="2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3">B19+D19+F19+H19+J19</f>
        <v>0</v>
      </c>
      <c r="M19" s="13">
        <f t="shared" ref="M19" si="4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5">Q19+S19+U19+W19+Y19</f>
        <v>0</v>
      </c>
      <c r="AB19" s="13">
        <f t="shared" ref="AB19" si="6">R19+T19+V19+X19+Z19</f>
        <v>0</v>
      </c>
      <c r="AC19" s="14">
        <f>AA19+AB19</f>
        <v>0</v>
      </c>
      <c r="AE19" s="4" t="s">
        <v>16</v>
      </c>
      <c r="AF19" s="2" t="str">
        <f t="shared" ref="AF19:AO19" si="7">IFERROR(B19/Q19, "N.A.")</f>
        <v>N.A.</v>
      </c>
      <c r="AG19" s="2" t="str">
        <f t="shared" si="7"/>
        <v>N.A.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 t="str">
        <f t="shared" si="7"/>
        <v>N.A.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5" t="str">
        <f t="shared" ref="AP19" si="8">IFERROR(L19/AA19, "N.A.")</f>
        <v>N.A.</v>
      </c>
      <c r="AQ19" s="16" t="str">
        <f t="shared" ref="AQ19" si="9">IFERROR(M19/AB19, "N.A.")</f>
        <v>N.A.</v>
      </c>
      <c r="AR19" s="14" t="str">
        <f t="shared" ref="AR19" si="10">IFERROR(N19/AC19, "N.A.")</f>
        <v>N.A.</v>
      </c>
    </row>
    <row r="20" spans="1:44" ht="15" customHeight="1" thickBot="1" x14ac:dyDescent="0.3">
      <c r="A20" s="5" t="s">
        <v>0</v>
      </c>
      <c r="B20" s="46">
        <f>B19+C19</f>
        <v>0</v>
      </c>
      <c r="C20" s="47"/>
      <c r="D20" s="46">
        <f>D19+E19</f>
        <v>0</v>
      </c>
      <c r="E20" s="47"/>
      <c r="F20" s="46">
        <f>F19+G19</f>
        <v>0</v>
      </c>
      <c r="G20" s="47"/>
      <c r="H20" s="46">
        <f>H19+I19</f>
        <v>0</v>
      </c>
      <c r="I20" s="47"/>
      <c r="J20" s="46">
        <f>J19+K19</f>
        <v>0</v>
      </c>
      <c r="K20" s="47"/>
      <c r="L20" s="46">
        <f>L19+M19</f>
        <v>0</v>
      </c>
      <c r="M20" s="50"/>
      <c r="N20" s="19">
        <f>B20+D20+F20+H20+J20</f>
        <v>0</v>
      </c>
      <c r="P20" s="5" t="s">
        <v>0</v>
      </c>
      <c r="Q20" s="46">
        <f>Q19+R19</f>
        <v>0</v>
      </c>
      <c r="R20" s="47"/>
      <c r="S20" s="46">
        <f>S19+T19</f>
        <v>0</v>
      </c>
      <c r="T20" s="47"/>
      <c r="U20" s="46">
        <f>U19+V19</f>
        <v>0</v>
      </c>
      <c r="V20" s="47"/>
      <c r="W20" s="46">
        <f>W19+X19</f>
        <v>0</v>
      </c>
      <c r="X20" s="47"/>
      <c r="Y20" s="46">
        <f>Y19+Z19</f>
        <v>0</v>
      </c>
      <c r="Z20" s="47"/>
      <c r="AA20" s="46">
        <f>AA19+AB19</f>
        <v>0</v>
      </c>
      <c r="AB20" s="47"/>
      <c r="AC20" s="20">
        <f>Q20+S20+U20+W20+Y20</f>
        <v>0</v>
      </c>
      <c r="AE20" s="5" t="s">
        <v>0</v>
      </c>
      <c r="AF20" s="48" t="str">
        <f>IFERROR(B20/Q20,"N.A.")</f>
        <v>N.A.</v>
      </c>
      <c r="AG20" s="49"/>
      <c r="AH20" s="48" t="str">
        <f>IFERROR(D20/S20,"N.A.")</f>
        <v>N.A.</v>
      </c>
      <c r="AI20" s="49"/>
      <c r="AJ20" s="48" t="str">
        <f>IFERROR(F20/U20,"N.A.")</f>
        <v>N.A.</v>
      </c>
      <c r="AK20" s="49"/>
      <c r="AL20" s="48" t="str">
        <f>IFERROR(H20/W20,"N.A.")</f>
        <v>N.A.</v>
      </c>
      <c r="AM20" s="49"/>
      <c r="AN20" s="48" t="str">
        <f>IFERROR(J20/Y20,"N.A.")</f>
        <v>N.A.</v>
      </c>
      <c r="AO20" s="49"/>
      <c r="AP20" s="48" t="str">
        <f>IFERROR(L20/AA20,"N.A.")</f>
        <v>N.A.</v>
      </c>
      <c r="AQ20" s="4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0"/>
      <c r="P26" s="30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0"/>
      <c r="AE26" s="30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0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1">B27+D27+F27+H27+J27</f>
        <v>0</v>
      </c>
      <c r="M27" s="13">
        <f t="shared" si="11"/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2">Q27+S27+U27+W27+Y27</f>
        <v>0</v>
      </c>
      <c r="AB27" s="13">
        <f t="shared" si="12"/>
        <v>0</v>
      </c>
      <c r="AC27" s="14">
        <f>AA27+AB27</f>
        <v>0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 t="str">
        <f t="shared" si="13"/>
        <v>N.A.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 t="str">
        <f t="shared" si="13"/>
        <v>N.A.</v>
      </c>
      <c r="AQ27" s="16" t="str">
        <f t="shared" si="13"/>
        <v>N.A.</v>
      </c>
      <c r="AR27" s="14" t="str">
        <f t="shared" si="13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3">
        <f t="shared" si="11"/>
        <v>0</v>
      </c>
      <c r="N28" s="14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2"/>
        <v>0</v>
      </c>
      <c r="AB28" s="13">
        <f t="shared" si="12"/>
        <v>0</v>
      </c>
      <c r="AC28" s="14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4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1"/>
        <v>0</v>
      </c>
      <c r="M29" s="13">
        <f t="shared" si="11"/>
        <v>0</v>
      </c>
      <c r="N29" s="14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2"/>
        <v>0</v>
      </c>
      <c r="AB29" s="13">
        <f t="shared" si="12"/>
        <v>0</v>
      </c>
      <c r="AC29" s="14">
        <f>AA29+AB29</f>
        <v>0</v>
      </c>
      <c r="AE29" s="3" t="s">
        <v>14</v>
      </c>
      <c r="AF29" s="2" t="str">
        <f t="shared" si="13"/>
        <v>N.A.</v>
      </c>
      <c r="AG29" s="2" t="str">
        <f t="shared" si="13"/>
        <v>N.A.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 t="str">
        <f t="shared" si="13"/>
        <v>N.A.</v>
      </c>
      <c r="AQ29" s="16" t="str">
        <f t="shared" si="13"/>
        <v>N.A.</v>
      </c>
      <c r="AR29" s="14" t="str">
        <f t="shared" si="13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3">
        <f t="shared" si="11"/>
        <v>0</v>
      </c>
      <c r="N30" s="14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2"/>
        <v>0</v>
      </c>
      <c r="AB30" s="13">
        <f t="shared" si="12"/>
        <v>0</v>
      </c>
      <c r="AC30" s="18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 t="str">
        <f t="shared" si="13"/>
        <v>N.A.</v>
      </c>
      <c r="AR30" s="14" t="str">
        <f t="shared" si="13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4">B31+D31+F31+H31+J31</f>
        <v>0</v>
      </c>
      <c r="M31" s="13">
        <f t="shared" ref="M31" si="15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6">Q31+S31+U31+W31+Y31</f>
        <v>0</v>
      </c>
      <c r="AB31" s="13">
        <f t="shared" ref="AB31" si="17">R31+T31+V31+X31+Z31</f>
        <v>0</v>
      </c>
      <c r="AC31" s="14">
        <f>AA31+AB31</f>
        <v>0</v>
      </c>
      <c r="AE31" s="4" t="s">
        <v>16</v>
      </c>
      <c r="AF31" s="2" t="str">
        <f t="shared" ref="AF31:AO31" si="18">IFERROR(B31/Q31, "N.A.")</f>
        <v>N.A.</v>
      </c>
      <c r="AG31" s="2" t="str">
        <f t="shared" si="18"/>
        <v>N.A.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 t="str">
        <f t="shared" si="18"/>
        <v>N.A.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5" t="str">
        <f t="shared" ref="AP31" si="19">IFERROR(L31/AA31, "N.A.")</f>
        <v>N.A.</v>
      </c>
      <c r="AQ31" s="16" t="str">
        <f t="shared" ref="AQ31" si="20">IFERROR(M31/AB31, "N.A.")</f>
        <v>N.A.</v>
      </c>
      <c r="AR31" s="14" t="str">
        <f t="shared" ref="AR31" si="21">IFERROR(N31/AC31, "N.A.")</f>
        <v>N.A.</v>
      </c>
    </row>
    <row r="32" spans="1:44" ht="15" customHeight="1" thickBot="1" x14ac:dyDescent="0.3">
      <c r="A32" s="5" t="s">
        <v>0</v>
      </c>
      <c r="B32" s="46">
        <f>B31+C31</f>
        <v>0</v>
      </c>
      <c r="C32" s="47"/>
      <c r="D32" s="46">
        <f>D31+E31</f>
        <v>0</v>
      </c>
      <c r="E32" s="47"/>
      <c r="F32" s="46">
        <f>F31+G31</f>
        <v>0</v>
      </c>
      <c r="G32" s="47"/>
      <c r="H32" s="46">
        <f>H31+I31</f>
        <v>0</v>
      </c>
      <c r="I32" s="47"/>
      <c r="J32" s="46">
        <f>J31+K31</f>
        <v>0</v>
      </c>
      <c r="K32" s="47"/>
      <c r="L32" s="46">
        <f>L31+M31</f>
        <v>0</v>
      </c>
      <c r="M32" s="50"/>
      <c r="N32" s="19">
        <f>B32+D32+F32+H32+J32</f>
        <v>0</v>
      </c>
      <c r="P32" s="5" t="s">
        <v>0</v>
      </c>
      <c r="Q32" s="46">
        <f>Q31+R31</f>
        <v>0</v>
      </c>
      <c r="R32" s="47"/>
      <c r="S32" s="46">
        <f>S31+T31</f>
        <v>0</v>
      </c>
      <c r="T32" s="47"/>
      <c r="U32" s="46">
        <f>U31+V31</f>
        <v>0</v>
      </c>
      <c r="V32" s="47"/>
      <c r="W32" s="46">
        <f>W31+X31</f>
        <v>0</v>
      </c>
      <c r="X32" s="47"/>
      <c r="Y32" s="46">
        <f>Y31+Z31</f>
        <v>0</v>
      </c>
      <c r="Z32" s="47"/>
      <c r="AA32" s="46">
        <f>AA31+AB31</f>
        <v>0</v>
      </c>
      <c r="AB32" s="47"/>
      <c r="AC32" s="20">
        <f>Q32+S32+U32+W32+Y32</f>
        <v>0</v>
      </c>
      <c r="AE32" s="5" t="s">
        <v>0</v>
      </c>
      <c r="AF32" s="48" t="str">
        <f>IFERROR(B32/Q32,"N.A.")</f>
        <v>N.A.</v>
      </c>
      <c r="AG32" s="49"/>
      <c r="AH32" s="48" t="str">
        <f>IFERROR(D32/S32,"N.A.")</f>
        <v>N.A.</v>
      </c>
      <c r="AI32" s="49"/>
      <c r="AJ32" s="48" t="str">
        <f>IFERROR(F32/U32,"N.A.")</f>
        <v>N.A.</v>
      </c>
      <c r="AK32" s="49"/>
      <c r="AL32" s="48" t="str">
        <f>IFERROR(H32/W32,"N.A.")</f>
        <v>N.A.</v>
      </c>
      <c r="AM32" s="49"/>
      <c r="AN32" s="48" t="str">
        <f>IFERROR(J32/Y32,"N.A.")</f>
        <v>N.A.</v>
      </c>
      <c r="AO32" s="49"/>
      <c r="AP32" s="48" t="str">
        <f>IFERROR(L32/AA32,"N.A.")</f>
        <v>N.A.</v>
      </c>
      <c r="AQ32" s="4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0"/>
      <c r="P38" s="30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0"/>
      <c r="AE38" s="30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0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3">
        <f t="shared" si="22"/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3">Q39+S39+U39+W39+Y39</f>
        <v>0</v>
      </c>
      <c r="AB39" s="13">
        <f t="shared" si="23"/>
        <v>0</v>
      </c>
      <c r="AC39" s="14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 t="str">
        <f t="shared" si="24"/>
        <v>N.A.</v>
      </c>
      <c r="AQ39" s="16" t="str">
        <f t="shared" si="24"/>
        <v>N.A.</v>
      </c>
      <c r="AR39" s="14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3">
        <f t="shared" si="22"/>
        <v>0</v>
      </c>
      <c r="N40" s="14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3"/>
        <v>0</v>
      </c>
      <c r="AB40" s="13">
        <f t="shared" si="23"/>
        <v>0</v>
      </c>
      <c r="AC40" s="14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4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2"/>
        <v>0</v>
      </c>
      <c r="M41" s="13">
        <f t="shared" si="22"/>
        <v>0</v>
      </c>
      <c r="N41" s="14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3"/>
        <v>0</v>
      </c>
      <c r="AB41" s="13">
        <f t="shared" si="23"/>
        <v>0</v>
      </c>
      <c r="AC41" s="14">
        <f>AA41+AB41</f>
        <v>0</v>
      </c>
      <c r="AE41" s="3" t="s">
        <v>14</v>
      </c>
      <c r="AF41" s="2" t="str">
        <f t="shared" si="24"/>
        <v>N.A.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 t="str">
        <f t="shared" si="24"/>
        <v>N.A.</v>
      </c>
      <c r="AQ41" s="16" t="str">
        <f t="shared" si="24"/>
        <v>N.A.</v>
      </c>
      <c r="AR41" s="14" t="str">
        <f t="shared" si="24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3">
        <f t="shared" si="22"/>
        <v>0</v>
      </c>
      <c r="N42" s="14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3"/>
        <v>0</v>
      </c>
      <c r="AB42" s="13">
        <f t="shared" si="23"/>
        <v>0</v>
      </c>
      <c r="AC42" s="14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4" t="str">
        <f t="shared" si="24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0</v>
      </c>
      <c r="M43" s="13">
        <f t="shared" ref="M43" si="26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7">Q43+S43+U43+W43+Y43</f>
        <v>0</v>
      </c>
      <c r="AB43" s="13">
        <f t="shared" ref="AB43" si="28">R43+T43+V43+X43+Z43</f>
        <v>0</v>
      </c>
      <c r="AC43" s="18">
        <f>AA43+AB43</f>
        <v>0</v>
      </c>
      <c r="AE43" s="4" t="s">
        <v>16</v>
      </c>
      <c r="AF43" s="2" t="str">
        <f t="shared" ref="AF43:AO43" si="29">IFERROR(B43/Q43, "N.A.")</f>
        <v>N.A.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5" t="str">
        <f t="shared" ref="AP43" si="30">IFERROR(L43/AA43, "N.A.")</f>
        <v>N.A.</v>
      </c>
      <c r="AQ43" s="16" t="str">
        <f t="shared" ref="AQ43" si="31">IFERROR(M43/AB43, "N.A.")</f>
        <v>N.A.</v>
      </c>
      <c r="AR43" s="14" t="str">
        <f t="shared" ref="AR43" si="32">IFERROR(N43/AC43, "N.A.")</f>
        <v>N.A.</v>
      </c>
    </row>
    <row r="44" spans="1:44" ht="15" customHeight="1" thickBot="1" x14ac:dyDescent="0.3">
      <c r="A44" s="5" t="s">
        <v>0</v>
      </c>
      <c r="B44" s="46">
        <f>B43+C43</f>
        <v>0</v>
      </c>
      <c r="C44" s="47"/>
      <c r="D44" s="46">
        <f>D43+E43</f>
        <v>0</v>
      </c>
      <c r="E44" s="47"/>
      <c r="F44" s="46">
        <f>F43+G43</f>
        <v>0</v>
      </c>
      <c r="G44" s="47"/>
      <c r="H44" s="46">
        <f>H43+I43</f>
        <v>0</v>
      </c>
      <c r="I44" s="47"/>
      <c r="J44" s="46">
        <f>J43+K43</f>
        <v>0</v>
      </c>
      <c r="K44" s="47"/>
      <c r="L44" s="46">
        <f>L43+M43</f>
        <v>0</v>
      </c>
      <c r="M44" s="50"/>
      <c r="N44" s="19">
        <f>B44+D44+F44+H44+J44</f>
        <v>0</v>
      </c>
      <c r="P44" s="5" t="s">
        <v>0</v>
      </c>
      <c r="Q44" s="46">
        <f>Q43+R43</f>
        <v>0</v>
      </c>
      <c r="R44" s="47"/>
      <c r="S44" s="46">
        <f>S43+T43</f>
        <v>0</v>
      </c>
      <c r="T44" s="47"/>
      <c r="U44" s="46">
        <f>U43+V43</f>
        <v>0</v>
      </c>
      <c r="V44" s="47"/>
      <c r="W44" s="46">
        <f>W43+X43</f>
        <v>0</v>
      </c>
      <c r="X44" s="47"/>
      <c r="Y44" s="46">
        <f>Y43+Z43</f>
        <v>0</v>
      </c>
      <c r="Z44" s="47"/>
      <c r="AA44" s="46">
        <f>AA43+AB43</f>
        <v>0</v>
      </c>
      <c r="AB44" s="50"/>
      <c r="AC44" s="19">
        <f>Q44+S44+U44+W44+Y44</f>
        <v>0</v>
      </c>
      <c r="AE44" s="5" t="s">
        <v>0</v>
      </c>
      <c r="AF44" s="48" t="str">
        <f>IFERROR(B44/Q44,"N.A.")</f>
        <v>N.A.</v>
      </c>
      <c r="AG44" s="49"/>
      <c r="AH44" s="48" t="str">
        <f>IFERROR(D44/S44,"N.A.")</f>
        <v>N.A.</v>
      </c>
      <c r="AI44" s="49"/>
      <c r="AJ44" s="48" t="str">
        <f>IFERROR(F44/U44,"N.A.")</f>
        <v>N.A.</v>
      </c>
      <c r="AK44" s="49"/>
      <c r="AL44" s="48" t="str">
        <f>IFERROR(H44/W44,"N.A.")</f>
        <v>N.A.</v>
      </c>
      <c r="AM44" s="49"/>
      <c r="AN44" s="48" t="str">
        <f>IFERROR(J44/Y44,"N.A.")</f>
        <v>N.A.</v>
      </c>
      <c r="AO44" s="49"/>
      <c r="AP44" s="48" t="str">
        <f>IFERROR(L44/AA44,"N.A.")</f>
        <v>N.A.</v>
      </c>
      <c r="AQ44" s="49"/>
      <c r="AR44" s="17" t="str">
        <f>IFERROR(N44/AC44, "N.A.")</f>
        <v>N.A.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0"/>
      <c r="P14" s="30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0"/>
      <c r="AE14" s="30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0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3">
        <f t="shared" si="0"/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A18" si="1">Q15+S15+U15+W15+Y15</f>
        <v>0</v>
      </c>
      <c r="AB15" s="13">
        <f t="shared" ref="AB15:AB18" si="2">R15+T15+V15+X15+Z15</f>
        <v>0</v>
      </c>
      <c r="AC15" s="14">
        <f>AA15+AB15</f>
        <v>0</v>
      </c>
      <c r="AE15" s="3" t="s">
        <v>12</v>
      </c>
      <c r="AF15" s="2" t="str">
        <f t="shared" ref="AF15:AR18" si="3">IFERROR(B15/Q15, "N.A.")</f>
        <v>N.A.</v>
      </c>
      <c r="AG15" s="2" t="str">
        <f t="shared" si="3"/>
        <v>N.A.</v>
      </c>
      <c r="AH15" s="2" t="str">
        <f t="shared" si="3"/>
        <v>N.A.</v>
      </c>
      <c r="AI15" s="2" t="str">
        <f t="shared" si="3"/>
        <v>N.A.</v>
      </c>
      <c r="AJ15" s="2" t="str">
        <f t="shared" si="3"/>
        <v>N.A.</v>
      </c>
      <c r="AK15" s="2" t="str">
        <f t="shared" si="3"/>
        <v>N.A.</v>
      </c>
      <c r="AL15" s="2" t="str">
        <f t="shared" si="3"/>
        <v>N.A.</v>
      </c>
      <c r="AM15" s="2" t="str">
        <f t="shared" si="3"/>
        <v>N.A.</v>
      </c>
      <c r="AN15" s="2" t="str">
        <f t="shared" si="3"/>
        <v>N.A.</v>
      </c>
      <c r="AO15" s="2" t="str">
        <f t="shared" si="3"/>
        <v>N.A.</v>
      </c>
      <c r="AP15" s="15" t="str">
        <f t="shared" si="3"/>
        <v>N.A.</v>
      </c>
      <c r="AQ15" s="16" t="str">
        <f t="shared" si="3"/>
        <v>N.A.</v>
      </c>
      <c r="AR15" s="14" t="str">
        <f t="shared" si="3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3">
        <f t="shared" si="0"/>
        <v>0</v>
      </c>
      <c r="N16" s="14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3">
        <f t="shared" si="2"/>
        <v>0</v>
      </c>
      <c r="AC16" s="14">
        <f>AA16+AB16</f>
        <v>0</v>
      </c>
      <c r="AE16" s="3" t="s">
        <v>13</v>
      </c>
      <c r="AF16" s="2" t="str">
        <f t="shared" si="3"/>
        <v>N.A.</v>
      </c>
      <c r="AG16" s="2" t="str">
        <f t="shared" si="3"/>
        <v>N.A.</v>
      </c>
      <c r="AH16" s="2" t="str">
        <f t="shared" si="3"/>
        <v>N.A.</v>
      </c>
      <c r="AI16" s="2" t="str">
        <f t="shared" si="3"/>
        <v>N.A.</v>
      </c>
      <c r="AJ16" s="2" t="str">
        <f t="shared" si="3"/>
        <v>N.A.</v>
      </c>
      <c r="AK16" s="2" t="str">
        <f t="shared" si="3"/>
        <v>N.A.</v>
      </c>
      <c r="AL16" s="2" t="str">
        <f t="shared" si="3"/>
        <v>N.A.</v>
      </c>
      <c r="AM16" s="2" t="str">
        <f t="shared" si="3"/>
        <v>N.A.</v>
      </c>
      <c r="AN16" s="2" t="str">
        <f t="shared" si="3"/>
        <v>N.A.</v>
      </c>
      <c r="AO16" s="2" t="str">
        <f t="shared" si="3"/>
        <v>N.A.</v>
      </c>
      <c r="AP16" s="15" t="str">
        <f t="shared" si="3"/>
        <v>N.A.</v>
      </c>
      <c r="AQ16" s="16" t="str">
        <f t="shared" si="3"/>
        <v>N.A.</v>
      </c>
      <c r="AR16" s="14" t="str">
        <f t="shared" si="3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3">
        <f t="shared" si="0"/>
        <v>0</v>
      </c>
      <c r="N17" s="14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3">
        <f t="shared" si="2"/>
        <v>0</v>
      </c>
      <c r="AC17" s="14">
        <f>AA17+AB17</f>
        <v>0</v>
      </c>
      <c r="AE17" s="3" t="s">
        <v>14</v>
      </c>
      <c r="AF17" s="2" t="str">
        <f t="shared" si="3"/>
        <v>N.A.</v>
      </c>
      <c r="AG17" s="2" t="str">
        <f t="shared" si="3"/>
        <v>N.A.</v>
      </c>
      <c r="AH17" s="2" t="str">
        <f t="shared" si="3"/>
        <v>N.A.</v>
      </c>
      <c r="AI17" s="2" t="str">
        <f t="shared" si="3"/>
        <v>N.A.</v>
      </c>
      <c r="AJ17" s="2" t="str">
        <f t="shared" si="3"/>
        <v>N.A.</v>
      </c>
      <c r="AK17" s="2" t="str">
        <f t="shared" si="3"/>
        <v>N.A.</v>
      </c>
      <c r="AL17" s="2" t="str">
        <f t="shared" si="3"/>
        <v>N.A.</v>
      </c>
      <c r="AM17" s="2" t="str">
        <f t="shared" si="3"/>
        <v>N.A.</v>
      </c>
      <c r="AN17" s="2" t="str">
        <f t="shared" si="3"/>
        <v>N.A.</v>
      </c>
      <c r="AO17" s="2" t="str">
        <f t="shared" si="3"/>
        <v>N.A.</v>
      </c>
      <c r="AP17" s="15" t="str">
        <f t="shared" si="3"/>
        <v>N.A.</v>
      </c>
      <c r="AQ17" s="16" t="str">
        <f t="shared" si="3"/>
        <v>N.A.</v>
      </c>
      <c r="AR17" s="14" t="str">
        <f t="shared" si="3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3">
        <f t="shared" si="0"/>
        <v>0</v>
      </c>
      <c r="N18" s="14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3">
        <f t="shared" si="2"/>
        <v>0</v>
      </c>
      <c r="AC18" s="18">
        <f>AA18+AB18</f>
        <v>0</v>
      </c>
      <c r="AE18" s="3" t="s">
        <v>15</v>
      </c>
      <c r="AF18" s="2" t="str">
        <f t="shared" si="3"/>
        <v>N.A.</v>
      </c>
      <c r="AG18" s="2" t="str">
        <f t="shared" si="3"/>
        <v>N.A.</v>
      </c>
      <c r="AH18" s="2" t="str">
        <f t="shared" si="3"/>
        <v>N.A.</v>
      </c>
      <c r="AI18" s="2" t="str">
        <f t="shared" si="3"/>
        <v>N.A.</v>
      </c>
      <c r="AJ18" s="2" t="str">
        <f t="shared" si="3"/>
        <v>N.A.</v>
      </c>
      <c r="AK18" s="2" t="str">
        <f t="shared" si="3"/>
        <v>N.A.</v>
      </c>
      <c r="AL18" s="2" t="str">
        <f t="shared" si="3"/>
        <v>N.A.</v>
      </c>
      <c r="AM18" s="2" t="str">
        <f t="shared" si="3"/>
        <v>N.A.</v>
      </c>
      <c r="AN18" s="2" t="str">
        <f t="shared" si="3"/>
        <v>N.A.</v>
      </c>
      <c r="AO18" s="2" t="str">
        <f t="shared" si="3"/>
        <v>N.A.</v>
      </c>
      <c r="AP18" s="15" t="str">
        <f t="shared" si="3"/>
        <v>N.A.</v>
      </c>
      <c r="AQ18" s="16" t="str">
        <f t="shared" si="3"/>
        <v>N.A.</v>
      </c>
      <c r="AR18" s="14" t="str">
        <f t="shared" si="3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4">B19+D19+F19+H19+J19</f>
        <v>0</v>
      </c>
      <c r="M19" s="13">
        <f t="shared" ref="M19" si="5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6">Q19+S19+U19+W19+Y19</f>
        <v>0</v>
      </c>
      <c r="AB19" s="13">
        <f t="shared" ref="AB19" si="7">R19+T19+V19+X19+Z19</f>
        <v>0</v>
      </c>
      <c r="AC19" s="14">
        <f>AA19+AB19</f>
        <v>0</v>
      </c>
      <c r="AE19" s="4" t="s">
        <v>16</v>
      </c>
      <c r="AF19" s="2" t="str">
        <f t="shared" ref="AF19:AO19" si="8">IFERROR(B19/Q19, "N.A.")</f>
        <v>N.A.</v>
      </c>
      <c r="AG19" s="2" t="str">
        <f t="shared" si="8"/>
        <v>N.A.</v>
      </c>
      <c r="AH19" s="2" t="str">
        <f t="shared" si="8"/>
        <v>N.A.</v>
      </c>
      <c r="AI19" s="2" t="str">
        <f t="shared" si="8"/>
        <v>N.A.</v>
      </c>
      <c r="AJ19" s="2" t="str">
        <f t="shared" si="8"/>
        <v>N.A.</v>
      </c>
      <c r="AK19" s="2" t="str">
        <f t="shared" si="8"/>
        <v>N.A.</v>
      </c>
      <c r="AL19" s="2" t="str">
        <f t="shared" si="8"/>
        <v>N.A.</v>
      </c>
      <c r="AM19" s="2" t="str">
        <f t="shared" si="8"/>
        <v>N.A.</v>
      </c>
      <c r="AN19" s="2" t="str">
        <f t="shared" si="8"/>
        <v>N.A.</v>
      </c>
      <c r="AO19" s="2" t="str">
        <f t="shared" si="8"/>
        <v>N.A.</v>
      </c>
      <c r="AP19" s="15" t="str">
        <f t="shared" ref="AP19" si="9">IFERROR(L19/AA19, "N.A.")</f>
        <v>N.A.</v>
      </c>
      <c r="AQ19" s="16" t="str">
        <f t="shared" ref="AQ19" si="10">IFERROR(M19/AB19, "N.A.")</f>
        <v>N.A.</v>
      </c>
      <c r="AR19" s="14" t="str">
        <f t="shared" ref="AR19" si="11">IFERROR(N19/AC19, "N.A.")</f>
        <v>N.A.</v>
      </c>
    </row>
    <row r="20" spans="1:44" ht="15" customHeight="1" thickBot="1" x14ac:dyDescent="0.3">
      <c r="A20" s="5" t="s">
        <v>0</v>
      </c>
      <c r="B20" s="46">
        <f>B19+C19</f>
        <v>0</v>
      </c>
      <c r="C20" s="47"/>
      <c r="D20" s="46">
        <f>D19+E19</f>
        <v>0</v>
      </c>
      <c r="E20" s="47"/>
      <c r="F20" s="46">
        <f>F19+G19</f>
        <v>0</v>
      </c>
      <c r="G20" s="47"/>
      <c r="H20" s="46">
        <f>H19+I19</f>
        <v>0</v>
      </c>
      <c r="I20" s="47"/>
      <c r="J20" s="46">
        <f>J19+K19</f>
        <v>0</v>
      </c>
      <c r="K20" s="47"/>
      <c r="L20" s="46">
        <f>L19+M19</f>
        <v>0</v>
      </c>
      <c r="M20" s="50"/>
      <c r="N20" s="19">
        <f>B20+D20+F20+H20+J20</f>
        <v>0</v>
      </c>
      <c r="P20" s="5" t="s">
        <v>0</v>
      </c>
      <c r="Q20" s="46">
        <f>Q19+R19</f>
        <v>0</v>
      </c>
      <c r="R20" s="47"/>
      <c r="S20" s="46">
        <f>S19+T19</f>
        <v>0</v>
      </c>
      <c r="T20" s="47"/>
      <c r="U20" s="46">
        <f>U19+V19</f>
        <v>0</v>
      </c>
      <c r="V20" s="47"/>
      <c r="W20" s="46">
        <f>W19+X19</f>
        <v>0</v>
      </c>
      <c r="X20" s="47"/>
      <c r="Y20" s="46">
        <f>Y19+Z19</f>
        <v>0</v>
      </c>
      <c r="Z20" s="47"/>
      <c r="AA20" s="46">
        <f>AA19+AB19</f>
        <v>0</v>
      </c>
      <c r="AB20" s="47"/>
      <c r="AC20" s="20">
        <f>Q20+S20+U20+W20+Y20</f>
        <v>0</v>
      </c>
      <c r="AE20" s="5" t="s">
        <v>0</v>
      </c>
      <c r="AF20" s="48" t="str">
        <f>IFERROR(B20/Q20,"N.A.")</f>
        <v>N.A.</v>
      </c>
      <c r="AG20" s="49"/>
      <c r="AH20" s="48" t="str">
        <f>IFERROR(D20/S20,"N.A.")</f>
        <v>N.A.</v>
      </c>
      <c r="AI20" s="49"/>
      <c r="AJ20" s="48" t="str">
        <f>IFERROR(F20/U20,"N.A.")</f>
        <v>N.A.</v>
      </c>
      <c r="AK20" s="49"/>
      <c r="AL20" s="48" t="str">
        <f>IFERROR(H20/W20,"N.A.")</f>
        <v>N.A.</v>
      </c>
      <c r="AM20" s="49"/>
      <c r="AN20" s="48" t="str">
        <f>IFERROR(J20/Y20,"N.A.")</f>
        <v>N.A.</v>
      </c>
      <c r="AO20" s="49"/>
      <c r="AP20" s="48" t="str">
        <f>IFERROR(L20/AA20,"N.A.")</f>
        <v>N.A.</v>
      </c>
      <c r="AQ20" s="4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0"/>
      <c r="P26" s="30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0"/>
      <c r="AE26" s="30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0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2">B27+D27+F27+H27+J27</f>
        <v>0</v>
      </c>
      <c r="M27" s="13">
        <f t="shared" si="12"/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3">Q27+S27+U27+W27+Y27</f>
        <v>0</v>
      </c>
      <c r="AB27" s="13">
        <f t="shared" si="13"/>
        <v>0</v>
      </c>
      <c r="AC27" s="14">
        <f>AA27+AB27</f>
        <v>0</v>
      </c>
      <c r="AE27" s="3" t="s">
        <v>12</v>
      </c>
      <c r="AF27" s="2" t="str">
        <f t="shared" ref="AF27:AR30" si="14">IFERROR(B27/Q27, "N.A.")</f>
        <v>N.A.</v>
      </c>
      <c r="AG27" s="2" t="str">
        <f t="shared" si="14"/>
        <v>N.A.</v>
      </c>
      <c r="AH27" s="2" t="str">
        <f t="shared" si="14"/>
        <v>N.A.</v>
      </c>
      <c r="AI27" s="2" t="str">
        <f t="shared" si="14"/>
        <v>N.A.</v>
      </c>
      <c r="AJ27" s="2" t="str">
        <f t="shared" si="14"/>
        <v>N.A.</v>
      </c>
      <c r="AK27" s="2" t="str">
        <f t="shared" si="14"/>
        <v>N.A.</v>
      </c>
      <c r="AL27" s="2" t="str">
        <f t="shared" si="14"/>
        <v>N.A.</v>
      </c>
      <c r="AM27" s="2" t="str">
        <f t="shared" si="14"/>
        <v>N.A.</v>
      </c>
      <c r="AN27" s="2" t="str">
        <f t="shared" si="14"/>
        <v>N.A.</v>
      </c>
      <c r="AO27" s="2" t="str">
        <f t="shared" si="14"/>
        <v>N.A.</v>
      </c>
      <c r="AP27" s="15" t="str">
        <f t="shared" si="14"/>
        <v>N.A.</v>
      </c>
      <c r="AQ27" s="16" t="str">
        <f t="shared" si="14"/>
        <v>N.A.</v>
      </c>
      <c r="AR27" s="14" t="str">
        <f t="shared" si="14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2"/>
        <v>0</v>
      </c>
      <c r="M28" s="13">
        <f t="shared" si="12"/>
        <v>0</v>
      </c>
      <c r="N28" s="14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3"/>
        <v>0</v>
      </c>
      <c r="AB28" s="13">
        <f t="shared" si="13"/>
        <v>0</v>
      </c>
      <c r="AC28" s="14">
        <f>AA28+AB28</f>
        <v>0</v>
      </c>
      <c r="AE28" s="3" t="s">
        <v>13</v>
      </c>
      <c r="AF28" s="2" t="str">
        <f t="shared" si="14"/>
        <v>N.A.</v>
      </c>
      <c r="AG28" s="2" t="str">
        <f t="shared" si="14"/>
        <v>N.A.</v>
      </c>
      <c r="AH28" s="2" t="str">
        <f t="shared" si="14"/>
        <v>N.A.</v>
      </c>
      <c r="AI28" s="2" t="str">
        <f t="shared" si="14"/>
        <v>N.A.</v>
      </c>
      <c r="AJ28" s="2" t="str">
        <f t="shared" si="14"/>
        <v>N.A.</v>
      </c>
      <c r="AK28" s="2" t="str">
        <f t="shared" si="14"/>
        <v>N.A.</v>
      </c>
      <c r="AL28" s="2" t="str">
        <f t="shared" si="14"/>
        <v>N.A.</v>
      </c>
      <c r="AM28" s="2" t="str">
        <f t="shared" si="14"/>
        <v>N.A.</v>
      </c>
      <c r="AN28" s="2" t="str">
        <f t="shared" si="14"/>
        <v>N.A.</v>
      </c>
      <c r="AO28" s="2" t="str">
        <f t="shared" si="14"/>
        <v>N.A.</v>
      </c>
      <c r="AP28" s="15" t="str">
        <f t="shared" si="14"/>
        <v>N.A.</v>
      </c>
      <c r="AQ28" s="16" t="str">
        <f t="shared" si="14"/>
        <v>N.A.</v>
      </c>
      <c r="AR28" s="14" t="str">
        <f t="shared" si="14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2"/>
        <v>0</v>
      </c>
      <c r="M29" s="13">
        <f t="shared" si="12"/>
        <v>0</v>
      </c>
      <c r="N29" s="14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3"/>
        <v>0</v>
      </c>
      <c r="AB29" s="13">
        <f t="shared" si="13"/>
        <v>0</v>
      </c>
      <c r="AC29" s="14">
        <f>AA29+AB29</f>
        <v>0</v>
      </c>
      <c r="AE29" s="3" t="s">
        <v>14</v>
      </c>
      <c r="AF29" s="2" t="str">
        <f t="shared" si="14"/>
        <v>N.A.</v>
      </c>
      <c r="AG29" s="2" t="str">
        <f t="shared" si="14"/>
        <v>N.A.</v>
      </c>
      <c r="AH29" s="2" t="str">
        <f t="shared" si="14"/>
        <v>N.A.</v>
      </c>
      <c r="AI29" s="2" t="str">
        <f t="shared" si="14"/>
        <v>N.A.</v>
      </c>
      <c r="AJ29" s="2" t="str">
        <f t="shared" si="14"/>
        <v>N.A.</v>
      </c>
      <c r="AK29" s="2" t="str">
        <f t="shared" si="14"/>
        <v>N.A.</v>
      </c>
      <c r="AL29" s="2" t="str">
        <f t="shared" si="14"/>
        <v>N.A.</v>
      </c>
      <c r="AM29" s="2" t="str">
        <f t="shared" si="14"/>
        <v>N.A.</v>
      </c>
      <c r="AN29" s="2" t="str">
        <f t="shared" si="14"/>
        <v>N.A.</v>
      </c>
      <c r="AO29" s="2" t="str">
        <f t="shared" si="14"/>
        <v>N.A.</v>
      </c>
      <c r="AP29" s="15" t="str">
        <f t="shared" si="14"/>
        <v>N.A.</v>
      </c>
      <c r="AQ29" s="16" t="str">
        <f t="shared" si="14"/>
        <v>N.A.</v>
      </c>
      <c r="AR29" s="14" t="str">
        <f t="shared" si="14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2"/>
        <v>0</v>
      </c>
      <c r="M30" s="13">
        <f t="shared" si="12"/>
        <v>0</v>
      </c>
      <c r="N30" s="14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3"/>
        <v>0</v>
      </c>
      <c r="AB30" s="13">
        <f t="shared" si="13"/>
        <v>0</v>
      </c>
      <c r="AC30" s="18">
        <f>AA30+AB30</f>
        <v>0</v>
      </c>
      <c r="AE30" s="3" t="s">
        <v>15</v>
      </c>
      <c r="AF30" s="2" t="str">
        <f t="shared" si="14"/>
        <v>N.A.</v>
      </c>
      <c r="AG30" s="2" t="str">
        <f t="shared" si="14"/>
        <v>N.A.</v>
      </c>
      <c r="AH30" s="2" t="str">
        <f t="shared" si="14"/>
        <v>N.A.</v>
      </c>
      <c r="AI30" s="2" t="str">
        <f t="shared" si="14"/>
        <v>N.A.</v>
      </c>
      <c r="AJ30" s="2" t="str">
        <f t="shared" si="14"/>
        <v>N.A.</v>
      </c>
      <c r="AK30" s="2" t="str">
        <f t="shared" si="14"/>
        <v>N.A.</v>
      </c>
      <c r="AL30" s="2" t="str">
        <f t="shared" si="14"/>
        <v>N.A.</v>
      </c>
      <c r="AM30" s="2" t="str">
        <f t="shared" si="14"/>
        <v>N.A.</v>
      </c>
      <c r="AN30" s="2" t="str">
        <f t="shared" si="14"/>
        <v>N.A.</v>
      </c>
      <c r="AO30" s="2" t="str">
        <f t="shared" si="14"/>
        <v>N.A.</v>
      </c>
      <c r="AP30" s="15" t="str">
        <f t="shared" si="14"/>
        <v>N.A.</v>
      </c>
      <c r="AQ30" s="16" t="str">
        <f t="shared" si="14"/>
        <v>N.A.</v>
      </c>
      <c r="AR30" s="14" t="str">
        <f t="shared" si="14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5">B31+D31+F31+H31+J31</f>
        <v>0</v>
      </c>
      <c r="M31" s="13">
        <f t="shared" ref="M31" si="16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7">Q31+S31+U31+W31+Y31</f>
        <v>0</v>
      </c>
      <c r="AB31" s="13">
        <f t="shared" ref="AB31" si="18">R31+T31+V31+X31+Z31</f>
        <v>0</v>
      </c>
      <c r="AC31" s="14">
        <f>AA31+AB31</f>
        <v>0</v>
      </c>
      <c r="AE31" s="4" t="s">
        <v>16</v>
      </c>
      <c r="AF31" s="2" t="str">
        <f t="shared" ref="AF31:AO31" si="19">IFERROR(B31/Q31, "N.A.")</f>
        <v>N.A.</v>
      </c>
      <c r="AG31" s="2" t="str">
        <f t="shared" si="19"/>
        <v>N.A.</v>
      </c>
      <c r="AH31" s="2" t="str">
        <f t="shared" si="19"/>
        <v>N.A.</v>
      </c>
      <c r="AI31" s="2" t="str">
        <f t="shared" si="19"/>
        <v>N.A.</v>
      </c>
      <c r="AJ31" s="2" t="str">
        <f t="shared" si="19"/>
        <v>N.A.</v>
      </c>
      <c r="AK31" s="2" t="str">
        <f t="shared" si="19"/>
        <v>N.A.</v>
      </c>
      <c r="AL31" s="2" t="str">
        <f t="shared" si="19"/>
        <v>N.A.</v>
      </c>
      <c r="AM31" s="2" t="str">
        <f t="shared" si="19"/>
        <v>N.A.</v>
      </c>
      <c r="AN31" s="2" t="str">
        <f t="shared" si="19"/>
        <v>N.A.</v>
      </c>
      <c r="AO31" s="2" t="str">
        <f t="shared" si="19"/>
        <v>N.A.</v>
      </c>
      <c r="AP31" s="15" t="str">
        <f t="shared" ref="AP31" si="20">IFERROR(L31/AA31, "N.A.")</f>
        <v>N.A.</v>
      </c>
      <c r="AQ31" s="16" t="str">
        <f t="shared" ref="AQ31" si="21">IFERROR(M31/AB31, "N.A.")</f>
        <v>N.A.</v>
      </c>
      <c r="AR31" s="14" t="str">
        <f t="shared" ref="AR31" si="22">IFERROR(N31/AC31, "N.A.")</f>
        <v>N.A.</v>
      </c>
    </row>
    <row r="32" spans="1:44" ht="15" customHeight="1" thickBot="1" x14ac:dyDescent="0.3">
      <c r="A32" s="5" t="s">
        <v>0</v>
      </c>
      <c r="B32" s="46">
        <f>B31+C31</f>
        <v>0</v>
      </c>
      <c r="C32" s="47"/>
      <c r="D32" s="46">
        <f>D31+E31</f>
        <v>0</v>
      </c>
      <c r="E32" s="47"/>
      <c r="F32" s="46">
        <f>F31+G31</f>
        <v>0</v>
      </c>
      <c r="G32" s="47"/>
      <c r="H32" s="46">
        <f>H31+I31</f>
        <v>0</v>
      </c>
      <c r="I32" s="47"/>
      <c r="J32" s="46">
        <f>J31+K31</f>
        <v>0</v>
      </c>
      <c r="K32" s="47"/>
      <c r="L32" s="46">
        <f>L31+M31</f>
        <v>0</v>
      </c>
      <c r="M32" s="50"/>
      <c r="N32" s="19">
        <f>B32+D32+F32+H32+J32</f>
        <v>0</v>
      </c>
      <c r="P32" s="5" t="s">
        <v>0</v>
      </c>
      <c r="Q32" s="46">
        <f>Q31+R31</f>
        <v>0</v>
      </c>
      <c r="R32" s="47"/>
      <c r="S32" s="46">
        <f>S31+T31</f>
        <v>0</v>
      </c>
      <c r="T32" s="47"/>
      <c r="U32" s="46">
        <f>U31+V31</f>
        <v>0</v>
      </c>
      <c r="V32" s="47"/>
      <c r="W32" s="46">
        <f>W31+X31</f>
        <v>0</v>
      </c>
      <c r="X32" s="47"/>
      <c r="Y32" s="46">
        <f>Y31+Z31</f>
        <v>0</v>
      </c>
      <c r="Z32" s="47"/>
      <c r="AA32" s="46">
        <f>AA31+AB31</f>
        <v>0</v>
      </c>
      <c r="AB32" s="47"/>
      <c r="AC32" s="20">
        <f>Q32+S32+U32+W32+Y32</f>
        <v>0</v>
      </c>
      <c r="AE32" s="5" t="s">
        <v>0</v>
      </c>
      <c r="AF32" s="48" t="str">
        <f>IFERROR(B32/Q32,"N.A.")</f>
        <v>N.A.</v>
      </c>
      <c r="AG32" s="49"/>
      <c r="AH32" s="48" t="str">
        <f>IFERROR(D32/S32,"N.A.")</f>
        <v>N.A.</v>
      </c>
      <c r="AI32" s="49"/>
      <c r="AJ32" s="48" t="str">
        <f>IFERROR(F32/U32,"N.A.")</f>
        <v>N.A.</v>
      </c>
      <c r="AK32" s="49"/>
      <c r="AL32" s="48" t="str">
        <f>IFERROR(H32/W32,"N.A.")</f>
        <v>N.A.</v>
      </c>
      <c r="AM32" s="49"/>
      <c r="AN32" s="48" t="str">
        <f>IFERROR(J32/Y32,"N.A.")</f>
        <v>N.A.</v>
      </c>
      <c r="AO32" s="49"/>
      <c r="AP32" s="48" t="str">
        <f>IFERROR(L32/AA32,"N.A.")</f>
        <v>N.A.</v>
      </c>
      <c r="AQ32" s="4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0"/>
      <c r="P38" s="30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0"/>
      <c r="AE38" s="30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0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3">B39+D39+F39+H39+J39</f>
        <v>0</v>
      </c>
      <c r="M39" s="13">
        <f t="shared" si="23"/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4">Q39+S39+U39+W39+Y39</f>
        <v>0</v>
      </c>
      <c r="AB39" s="13">
        <f t="shared" si="24"/>
        <v>0</v>
      </c>
      <c r="AC39" s="14">
        <f>AA39+AB39</f>
        <v>0</v>
      </c>
      <c r="AE39" s="3" t="s">
        <v>12</v>
      </c>
      <c r="AF39" s="2" t="str">
        <f t="shared" ref="AF39:AR42" si="25">IFERROR(B39/Q39, "N.A.")</f>
        <v>N.A.</v>
      </c>
      <c r="AG39" s="2" t="str">
        <f t="shared" si="25"/>
        <v>N.A.</v>
      </c>
      <c r="AH39" s="2" t="str">
        <f t="shared" si="25"/>
        <v>N.A.</v>
      </c>
      <c r="AI39" s="2" t="str">
        <f t="shared" si="25"/>
        <v>N.A.</v>
      </c>
      <c r="AJ39" s="2" t="str">
        <f t="shared" si="25"/>
        <v>N.A.</v>
      </c>
      <c r="AK39" s="2" t="str">
        <f t="shared" si="25"/>
        <v>N.A.</v>
      </c>
      <c r="AL39" s="2" t="str">
        <f t="shared" si="25"/>
        <v>N.A.</v>
      </c>
      <c r="AM39" s="2" t="str">
        <f t="shared" si="25"/>
        <v>N.A.</v>
      </c>
      <c r="AN39" s="2" t="str">
        <f t="shared" si="25"/>
        <v>N.A.</v>
      </c>
      <c r="AO39" s="2" t="str">
        <f t="shared" si="25"/>
        <v>N.A.</v>
      </c>
      <c r="AP39" s="15" t="str">
        <f t="shared" si="25"/>
        <v>N.A.</v>
      </c>
      <c r="AQ39" s="16" t="str">
        <f t="shared" si="25"/>
        <v>N.A.</v>
      </c>
      <c r="AR39" s="14" t="str">
        <f t="shared" si="25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3"/>
        <v>0</v>
      </c>
      <c r="M40" s="13">
        <f t="shared" si="23"/>
        <v>0</v>
      </c>
      <c r="N40" s="14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4"/>
        <v>0</v>
      </c>
      <c r="AB40" s="13">
        <f t="shared" si="24"/>
        <v>0</v>
      </c>
      <c r="AC40" s="14">
        <f>AA40+AB40</f>
        <v>0</v>
      </c>
      <c r="AE40" s="3" t="s">
        <v>13</v>
      </c>
      <c r="AF40" s="2" t="str">
        <f t="shared" si="25"/>
        <v>N.A.</v>
      </c>
      <c r="AG40" s="2" t="str">
        <f t="shared" si="25"/>
        <v>N.A.</v>
      </c>
      <c r="AH40" s="2" t="str">
        <f t="shared" si="25"/>
        <v>N.A.</v>
      </c>
      <c r="AI40" s="2" t="str">
        <f t="shared" si="25"/>
        <v>N.A.</v>
      </c>
      <c r="AJ40" s="2" t="str">
        <f t="shared" si="25"/>
        <v>N.A.</v>
      </c>
      <c r="AK40" s="2" t="str">
        <f t="shared" si="25"/>
        <v>N.A.</v>
      </c>
      <c r="AL40" s="2" t="str">
        <f t="shared" si="25"/>
        <v>N.A.</v>
      </c>
      <c r="AM40" s="2" t="str">
        <f t="shared" si="25"/>
        <v>N.A.</v>
      </c>
      <c r="AN40" s="2" t="str">
        <f t="shared" si="25"/>
        <v>N.A.</v>
      </c>
      <c r="AO40" s="2" t="str">
        <f t="shared" si="25"/>
        <v>N.A.</v>
      </c>
      <c r="AP40" s="15" t="str">
        <f t="shared" si="25"/>
        <v>N.A.</v>
      </c>
      <c r="AQ40" s="16" t="str">
        <f t="shared" si="25"/>
        <v>N.A.</v>
      </c>
      <c r="AR40" s="14" t="str">
        <f t="shared" si="25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3"/>
        <v>0</v>
      </c>
      <c r="M41" s="13">
        <f t="shared" si="23"/>
        <v>0</v>
      </c>
      <c r="N41" s="14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4"/>
        <v>0</v>
      </c>
      <c r="AB41" s="13">
        <f t="shared" si="24"/>
        <v>0</v>
      </c>
      <c r="AC41" s="14">
        <f>AA41+AB41</f>
        <v>0</v>
      </c>
      <c r="AE41" s="3" t="s">
        <v>14</v>
      </c>
      <c r="AF41" s="2" t="str">
        <f t="shared" si="25"/>
        <v>N.A.</v>
      </c>
      <c r="AG41" s="2" t="str">
        <f t="shared" si="25"/>
        <v>N.A.</v>
      </c>
      <c r="AH41" s="2" t="str">
        <f t="shared" si="25"/>
        <v>N.A.</v>
      </c>
      <c r="AI41" s="2" t="str">
        <f t="shared" si="25"/>
        <v>N.A.</v>
      </c>
      <c r="AJ41" s="2" t="str">
        <f t="shared" si="25"/>
        <v>N.A.</v>
      </c>
      <c r="AK41" s="2" t="str">
        <f t="shared" si="25"/>
        <v>N.A.</v>
      </c>
      <c r="AL41" s="2" t="str">
        <f t="shared" si="25"/>
        <v>N.A.</v>
      </c>
      <c r="AM41" s="2" t="str">
        <f t="shared" si="25"/>
        <v>N.A.</v>
      </c>
      <c r="AN41" s="2" t="str">
        <f t="shared" si="25"/>
        <v>N.A.</v>
      </c>
      <c r="AO41" s="2" t="str">
        <f t="shared" si="25"/>
        <v>N.A.</v>
      </c>
      <c r="AP41" s="15" t="str">
        <f t="shared" si="25"/>
        <v>N.A.</v>
      </c>
      <c r="AQ41" s="16" t="str">
        <f t="shared" si="25"/>
        <v>N.A.</v>
      </c>
      <c r="AR41" s="14" t="str">
        <f t="shared" si="25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3"/>
        <v>0</v>
      </c>
      <c r="M42" s="13">
        <f t="shared" si="23"/>
        <v>0</v>
      </c>
      <c r="N42" s="14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4"/>
        <v>0</v>
      </c>
      <c r="AB42" s="13">
        <f t="shared" si="24"/>
        <v>0</v>
      </c>
      <c r="AC42" s="14">
        <f>AA42+AB42</f>
        <v>0</v>
      </c>
      <c r="AE42" s="3" t="s">
        <v>15</v>
      </c>
      <c r="AF42" s="2" t="str">
        <f t="shared" si="25"/>
        <v>N.A.</v>
      </c>
      <c r="AG42" s="2" t="str">
        <f t="shared" si="25"/>
        <v>N.A.</v>
      </c>
      <c r="AH42" s="2" t="str">
        <f t="shared" si="25"/>
        <v>N.A.</v>
      </c>
      <c r="AI42" s="2" t="str">
        <f t="shared" si="25"/>
        <v>N.A.</v>
      </c>
      <c r="AJ42" s="2" t="str">
        <f t="shared" si="25"/>
        <v>N.A.</v>
      </c>
      <c r="AK42" s="2" t="str">
        <f t="shared" si="25"/>
        <v>N.A.</v>
      </c>
      <c r="AL42" s="2" t="str">
        <f t="shared" si="25"/>
        <v>N.A.</v>
      </c>
      <c r="AM42" s="2" t="str">
        <f t="shared" si="25"/>
        <v>N.A.</v>
      </c>
      <c r="AN42" s="2" t="str">
        <f t="shared" si="25"/>
        <v>N.A.</v>
      </c>
      <c r="AO42" s="2" t="str">
        <f t="shared" si="25"/>
        <v>N.A.</v>
      </c>
      <c r="AP42" s="15" t="str">
        <f t="shared" si="25"/>
        <v>N.A.</v>
      </c>
      <c r="AQ42" s="16" t="str">
        <f t="shared" si="25"/>
        <v>N.A.</v>
      </c>
      <c r="AR42" s="14" t="str">
        <f t="shared" si="25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6">B43+D43+F43+H43+J43</f>
        <v>0</v>
      </c>
      <c r="M43" s="13">
        <f t="shared" ref="M43" si="27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8">Q43+S43+U43+W43+Y43</f>
        <v>0</v>
      </c>
      <c r="AB43" s="13">
        <f t="shared" ref="AB43" si="29">R43+T43+V43+X43+Z43</f>
        <v>0</v>
      </c>
      <c r="AC43" s="18">
        <f>AA43+AB43</f>
        <v>0</v>
      </c>
      <c r="AE43" s="4" t="s">
        <v>16</v>
      </c>
      <c r="AF43" s="2" t="str">
        <f t="shared" ref="AF43:AO43" si="30">IFERROR(B43/Q43, "N.A.")</f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31">IFERROR(L43/AA43, "N.A.")</f>
        <v>N.A.</v>
      </c>
      <c r="AQ43" s="16" t="str">
        <f t="shared" ref="AQ43" si="32">IFERROR(M43/AB43, "N.A.")</f>
        <v>N.A.</v>
      </c>
      <c r="AR43" s="14" t="str">
        <f t="shared" ref="AR43" si="33">IFERROR(N43/AC43, "N.A.")</f>
        <v>N.A.</v>
      </c>
    </row>
    <row r="44" spans="1:44" ht="15" customHeight="1" thickBot="1" x14ac:dyDescent="0.3">
      <c r="A44" s="5" t="s">
        <v>0</v>
      </c>
      <c r="B44" s="46">
        <f>B43+C43</f>
        <v>0</v>
      </c>
      <c r="C44" s="47"/>
      <c r="D44" s="46">
        <f>D43+E43</f>
        <v>0</v>
      </c>
      <c r="E44" s="47"/>
      <c r="F44" s="46">
        <f>F43+G43</f>
        <v>0</v>
      </c>
      <c r="G44" s="47"/>
      <c r="H44" s="46">
        <f>H43+I43</f>
        <v>0</v>
      </c>
      <c r="I44" s="47"/>
      <c r="J44" s="46">
        <f>J43+K43</f>
        <v>0</v>
      </c>
      <c r="K44" s="47"/>
      <c r="L44" s="46">
        <f>L43+M43</f>
        <v>0</v>
      </c>
      <c r="M44" s="50"/>
      <c r="N44" s="19">
        <f>B44+D44+F44+H44+J44</f>
        <v>0</v>
      </c>
      <c r="P44" s="5" t="s">
        <v>0</v>
      </c>
      <c r="Q44" s="46">
        <f>Q43+R43</f>
        <v>0</v>
      </c>
      <c r="R44" s="47"/>
      <c r="S44" s="46">
        <f>S43+T43</f>
        <v>0</v>
      </c>
      <c r="T44" s="47"/>
      <c r="U44" s="46">
        <f>U43+V43</f>
        <v>0</v>
      </c>
      <c r="V44" s="47"/>
      <c r="W44" s="46">
        <f>W43+X43</f>
        <v>0</v>
      </c>
      <c r="X44" s="47"/>
      <c r="Y44" s="46">
        <f>Y43+Z43</f>
        <v>0</v>
      </c>
      <c r="Z44" s="47"/>
      <c r="AA44" s="46">
        <f>AA43+AB43</f>
        <v>0</v>
      </c>
      <c r="AB44" s="50"/>
      <c r="AC44" s="19">
        <f>Q44+S44+U44+W44+Y44</f>
        <v>0</v>
      </c>
      <c r="AE44" s="5" t="s">
        <v>0</v>
      </c>
      <c r="AF44" s="48" t="str">
        <f>IFERROR(B44/Q44,"N.A.")</f>
        <v>N.A.</v>
      </c>
      <c r="AG44" s="49"/>
      <c r="AH44" s="48" t="str">
        <f>IFERROR(D44/S44,"N.A.")</f>
        <v>N.A.</v>
      </c>
      <c r="AI44" s="49"/>
      <c r="AJ44" s="48" t="str">
        <f>IFERROR(F44/U44,"N.A.")</f>
        <v>N.A.</v>
      </c>
      <c r="AK44" s="49"/>
      <c r="AL44" s="48" t="str">
        <f>IFERROR(H44/W44,"N.A.")</f>
        <v>N.A.</v>
      </c>
      <c r="AM44" s="49"/>
      <c r="AN44" s="48" t="str">
        <f>IFERROR(J44/Y44,"N.A.")</f>
        <v>N.A.</v>
      </c>
      <c r="AO44" s="49"/>
      <c r="AP44" s="48" t="str">
        <f>IFERROR(L44/AA44,"N.A.")</f>
        <v>N.A.</v>
      </c>
      <c r="AQ44" s="49"/>
      <c r="AR44" s="17" t="str">
        <f>IFERROR(N44/AC44, "N.A.")</f>
        <v>N.A.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0"/>
      <c r="P14" s="30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0"/>
      <c r="AE14" s="30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0"/>
    </row>
    <row r="15" spans="1:44" ht="15" customHeight="1" thickBot="1" x14ac:dyDescent="0.3">
      <c r="A15" s="3" t="s">
        <v>12</v>
      </c>
      <c r="B15" s="2">
        <v>114508997</v>
      </c>
      <c r="C15" s="2"/>
      <c r="D15" s="2">
        <v>86618214</v>
      </c>
      <c r="E15" s="2"/>
      <c r="F15" s="2">
        <v>90563047.000000015</v>
      </c>
      <c r="G15" s="2"/>
      <c r="H15" s="2">
        <v>243100854.00000012</v>
      </c>
      <c r="I15" s="2"/>
      <c r="J15" s="2">
        <v>0</v>
      </c>
      <c r="K15" s="2"/>
      <c r="L15" s="1">
        <f t="shared" ref="L15:M18" si="0">B15+D15+F15+H15+J15</f>
        <v>534791112.00000012</v>
      </c>
      <c r="M15" s="13">
        <f t="shared" si="0"/>
        <v>0</v>
      </c>
      <c r="N15" s="14">
        <f>L15+M15</f>
        <v>534791112.00000012</v>
      </c>
      <c r="P15" s="3" t="s">
        <v>12</v>
      </c>
      <c r="Q15" s="2">
        <v>30621</v>
      </c>
      <c r="R15" s="2">
        <v>0</v>
      </c>
      <c r="S15" s="2">
        <v>18556</v>
      </c>
      <c r="T15" s="2">
        <v>0</v>
      </c>
      <c r="U15" s="2">
        <v>14792</v>
      </c>
      <c r="V15" s="2">
        <v>0</v>
      </c>
      <c r="W15" s="2">
        <v>74896</v>
      </c>
      <c r="X15" s="2">
        <v>0</v>
      </c>
      <c r="Y15" s="2">
        <v>13216</v>
      </c>
      <c r="Z15" s="2">
        <v>0</v>
      </c>
      <c r="AA15" s="1">
        <f t="shared" ref="AA15:AB18" si="1">Q15+S15+U15+W15+Y15</f>
        <v>152081</v>
      </c>
      <c r="AB15" s="13">
        <f t="shared" si="1"/>
        <v>0</v>
      </c>
      <c r="AC15" s="14">
        <f>AA15+AB15</f>
        <v>152081</v>
      </c>
      <c r="AE15" s="3" t="s">
        <v>12</v>
      </c>
      <c r="AF15" s="2">
        <f t="shared" ref="AF15:AR18" si="2">IFERROR(B15/Q15, "N.A.")</f>
        <v>3739.5577218248914</v>
      </c>
      <c r="AG15" s="2" t="str">
        <f t="shared" si="2"/>
        <v>N.A.</v>
      </c>
      <c r="AH15" s="2">
        <f t="shared" si="2"/>
        <v>4667.9356542358264</v>
      </c>
      <c r="AI15" s="2" t="str">
        <f t="shared" si="2"/>
        <v>N.A.</v>
      </c>
      <c r="AJ15" s="2">
        <f t="shared" si="2"/>
        <v>6122.4342212006504</v>
      </c>
      <c r="AK15" s="2" t="str">
        <f t="shared" si="2"/>
        <v>N.A.</v>
      </c>
      <c r="AL15" s="2">
        <f t="shared" si="2"/>
        <v>3245.8456259346308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3516.4886606479449</v>
      </c>
      <c r="AQ15" s="16" t="str">
        <f t="shared" si="2"/>
        <v>N.A.</v>
      </c>
      <c r="AR15" s="14">
        <f t="shared" si="2"/>
        <v>3516.4886606479449</v>
      </c>
    </row>
    <row r="16" spans="1:44" ht="15" customHeight="1" thickBot="1" x14ac:dyDescent="0.3">
      <c r="A16" s="3" t="s">
        <v>13</v>
      </c>
      <c r="B16" s="2">
        <v>66891081.000000007</v>
      </c>
      <c r="C16" s="2">
        <v>3641000</v>
      </c>
      <c r="D16" s="2">
        <v>651224</v>
      </c>
      <c r="E16" s="2"/>
      <c r="F16" s="2"/>
      <c r="G16" s="2"/>
      <c r="H16" s="2"/>
      <c r="I16" s="2"/>
      <c r="J16" s="2"/>
      <c r="K16" s="2"/>
      <c r="L16" s="1">
        <f t="shared" si="0"/>
        <v>67542305</v>
      </c>
      <c r="M16" s="13">
        <f t="shared" si="0"/>
        <v>3641000</v>
      </c>
      <c r="N16" s="14">
        <f>L16+M16</f>
        <v>71183305</v>
      </c>
      <c r="P16" s="3" t="s">
        <v>13</v>
      </c>
      <c r="Q16" s="2">
        <v>24400</v>
      </c>
      <c r="R16" s="2">
        <v>1207</v>
      </c>
      <c r="S16" s="2">
        <v>490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24890</v>
      </c>
      <c r="AB16" s="13">
        <f t="shared" si="1"/>
        <v>1207</v>
      </c>
      <c r="AC16" s="14">
        <f>AA16+AB16</f>
        <v>26097</v>
      </c>
      <c r="AE16" s="3" t="s">
        <v>13</v>
      </c>
      <c r="AF16" s="2">
        <f t="shared" si="2"/>
        <v>2741.4377459016396</v>
      </c>
      <c r="AG16" s="2">
        <f t="shared" si="2"/>
        <v>3016.570008285004</v>
      </c>
      <c r="AH16" s="2">
        <f t="shared" si="2"/>
        <v>1329.0285714285715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2713.6321815990359</v>
      </c>
      <c r="AQ16" s="16">
        <f t="shared" si="2"/>
        <v>3016.570008285004</v>
      </c>
      <c r="AR16" s="14">
        <f t="shared" si="2"/>
        <v>2727.6432156952906</v>
      </c>
    </row>
    <row r="17" spans="1:44" ht="15" customHeight="1" thickBot="1" x14ac:dyDescent="0.3">
      <c r="A17" s="3" t="s">
        <v>14</v>
      </c>
      <c r="B17" s="2">
        <v>332319038.99999988</v>
      </c>
      <c r="C17" s="2">
        <v>1672703602.9999988</v>
      </c>
      <c r="D17" s="2">
        <v>107448506.00000003</v>
      </c>
      <c r="E17" s="2">
        <v>27839719.999999996</v>
      </c>
      <c r="F17" s="2"/>
      <c r="G17" s="2">
        <v>170677637.00000006</v>
      </c>
      <c r="H17" s="2"/>
      <c r="I17" s="2">
        <v>115511086.00000004</v>
      </c>
      <c r="J17" s="2">
        <v>0</v>
      </c>
      <c r="K17" s="2"/>
      <c r="L17" s="1">
        <f t="shared" si="0"/>
        <v>439767544.99999988</v>
      </c>
      <c r="M17" s="13">
        <f t="shared" si="0"/>
        <v>1986732045.9999988</v>
      </c>
      <c r="N17" s="14">
        <f>L17+M17</f>
        <v>2426499590.9999986</v>
      </c>
      <c r="P17" s="3" t="s">
        <v>14</v>
      </c>
      <c r="Q17" s="2">
        <v>80140</v>
      </c>
      <c r="R17" s="2">
        <v>259272</v>
      </c>
      <c r="S17" s="2">
        <v>16113</v>
      </c>
      <c r="T17" s="2">
        <v>3708</v>
      </c>
      <c r="U17" s="2">
        <v>0</v>
      </c>
      <c r="V17" s="2">
        <v>18003</v>
      </c>
      <c r="W17" s="2">
        <v>0</v>
      </c>
      <c r="X17" s="2">
        <v>19334</v>
      </c>
      <c r="Y17" s="2">
        <v>11047</v>
      </c>
      <c r="Z17" s="2">
        <v>0</v>
      </c>
      <c r="AA17" s="1">
        <f t="shared" si="1"/>
        <v>107300</v>
      </c>
      <c r="AB17" s="13">
        <f t="shared" si="1"/>
        <v>300317</v>
      </c>
      <c r="AC17" s="14">
        <f>AA17+AB17</f>
        <v>407617</v>
      </c>
      <c r="AE17" s="3" t="s">
        <v>14</v>
      </c>
      <c r="AF17" s="2">
        <f t="shared" si="2"/>
        <v>4146.7312078861978</v>
      </c>
      <c r="AG17" s="2">
        <f t="shared" si="2"/>
        <v>6451.5397073343775</v>
      </c>
      <c r="AH17" s="2">
        <f t="shared" si="2"/>
        <v>6668.4357971824011</v>
      </c>
      <c r="AI17" s="2">
        <f t="shared" si="2"/>
        <v>7508.0151024811212</v>
      </c>
      <c r="AJ17" s="2" t="str">
        <f t="shared" si="2"/>
        <v>N.A.</v>
      </c>
      <c r="AK17" s="2">
        <f t="shared" si="2"/>
        <v>9480.5108593012301</v>
      </c>
      <c r="AL17" s="2" t="str">
        <f t="shared" si="2"/>
        <v>N.A.</v>
      </c>
      <c r="AM17" s="2">
        <f t="shared" si="2"/>
        <v>5974.5053274025058</v>
      </c>
      <c r="AN17" s="2">
        <f t="shared" si="2"/>
        <v>0</v>
      </c>
      <c r="AO17" s="2" t="str">
        <f t="shared" si="2"/>
        <v>N.A.</v>
      </c>
      <c r="AP17" s="15">
        <f t="shared" si="2"/>
        <v>4098.485973904938</v>
      </c>
      <c r="AQ17" s="16">
        <f t="shared" si="2"/>
        <v>6615.4498280150601</v>
      </c>
      <c r="AR17" s="14">
        <f t="shared" si="2"/>
        <v>5952.8910496863446</v>
      </c>
    </row>
    <row r="18" spans="1:44" ht="15" customHeight="1" thickBot="1" x14ac:dyDescent="0.3">
      <c r="A18" s="3" t="s">
        <v>15</v>
      </c>
      <c r="B18" s="2">
        <v>15648274.000000006</v>
      </c>
      <c r="C18" s="2">
        <v>6113194</v>
      </c>
      <c r="D18" s="2">
        <v>9662616.0000000019</v>
      </c>
      <c r="E18" s="2">
        <v>2266530.0000000005</v>
      </c>
      <c r="F18" s="2"/>
      <c r="G18" s="2">
        <v>6068217</v>
      </c>
      <c r="H18" s="2">
        <v>10088347.000000009</v>
      </c>
      <c r="I18" s="2"/>
      <c r="J18" s="2">
        <v>0</v>
      </c>
      <c r="K18" s="2"/>
      <c r="L18" s="1">
        <f t="shared" si="0"/>
        <v>35399237.000000015</v>
      </c>
      <c r="M18" s="13">
        <f t="shared" si="0"/>
        <v>14447941</v>
      </c>
      <c r="N18" s="14">
        <f>L18+M18</f>
        <v>49847178.000000015</v>
      </c>
      <c r="P18" s="3" t="s">
        <v>15</v>
      </c>
      <c r="Q18" s="2">
        <v>5573</v>
      </c>
      <c r="R18" s="2">
        <v>1868</v>
      </c>
      <c r="S18" s="2">
        <v>2843</v>
      </c>
      <c r="T18" s="2">
        <v>731</v>
      </c>
      <c r="U18" s="2">
        <v>0</v>
      </c>
      <c r="V18" s="2">
        <v>3716</v>
      </c>
      <c r="W18" s="2">
        <v>12952</v>
      </c>
      <c r="X18" s="2">
        <v>0</v>
      </c>
      <c r="Y18" s="2">
        <v>6171</v>
      </c>
      <c r="Z18" s="2">
        <v>0</v>
      </c>
      <c r="AA18" s="1">
        <f t="shared" si="1"/>
        <v>27539</v>
      </c>
      <c r="AB18" s="13">
        <f t="shared" si="1"/>
        <v>6315</v>
      </c>
      <c r="AC18" s="18">
        <f>AA18+AB18</f>
        <v>33854</v>
      </c>
      <c r="AE18" s="3" t="s">
        <v>15</v>
      </c>
      <c r="AF18" s="2">
        <f t="shared" si="2"/>
        <v>2807.8726000358884</v>
      </c>
      <c r="AG18" s="2">
        <f t="shared" si="2"/>
        <v>3272.587794432548</v>
      </c>
      <c r="AH18" s="2">
        <f t="shared" si="2"/>
        <v>3398.7393598311651</v>
      </c>
      <c r="AI18" s="2">
        <f t="shared" si="2"/>
        <v>3100.5882352941185</v>
      </c>
      <c r="AJ18" s="2" t="str">
        <f t="shared" si="2"/>
        <v>N.A.</v>
      </c>
      <c r="AK18" s="2">
        <f t="shared" si="2"/>
        <v>1632.9970398277717</v>
      </c>
      <c r="AL18" s="2">
        <f t="shared" si="2"/>
        <v>778.90264051883946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1285.42201968118</v>
      </c>
      <c r="AQ18" s="16">
        <f t="shared" si="2"/>
        <v>2287.8766429136977</v>
      </c>
      <c r="AR18" s="14">
        <f t="shared" si="2"/>
        <v>1472.4161989720569</v>
      </c>
    </row>
    <row r="19" spans="1:44" ht="15" customHeight="1" thickBot="1" x14ac:dyDescent="0.3">
      <c r="A19" s="4" t="s">
        <v>16</v>
      </c>
      <c r="B19" s="2">
        <f t="shared" ref="B19:K19" si="3">SUM(B15:B18)</f>
        <v>529367390.99999988</v>
      </c>
      <c r="C19" s="2">
        <f t="shared" si="3"/>
        <v>1682457796.9999988</v>
      </c>
      <c r="D19" s="2">
        <f t="shared" si="3"/>
        <v>204380560.00000003</v>
      </c>
      <c r="E19" s="2">
        <f t="shared" si="3"/>
        <v>30106249.999999996</v>
      </c>
      <c r="F19" s="2">
        <f t="shared" si="3"/>
        <v>90563047.000000015</v>
      </c>
      <c r="G19" s="2">
        <f t="shared" si="3"/>
        <v>176745854.00000006</v>
      </c>
      <c r="H19" s="2">
        <f t="shared" si="3"/>
        <v>253189201.00000012</v>
      </c>
      <c r="I19" s="2">
        <f t="shared" si="3"/>
        <v>115511086.00000004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1077500199</v>
      </c>
      <c r="M19" s="13">
        <f t="shared" ref="M19" si="5">C19+E19+G19+I19+K19</f>
        <v>2004820986.9999988</v>
      </c>
      <c r="N19" s="18">
        <f>L19+M19</f>
        <v>3082321185.999999</v>
      </c>
      <c r="P19" s="4" t="s">
        <v>16</v>
      </c>
      <c r="Q19" s="2">
        <f t="shared" ref="Q19:Z19" si="6">SUM(Q15:Q18)</f>
        <v>140734</v>
      </c>
      <c r="R19" s="2">
        <f t="shared" si="6"/>
        <v>262347</v>
      </c>
      <c r="S19" s="2">
        <f t="shared" si="6"/>
        <v>38002</v>
      </c>
      <c r="T19" s="2">
        <f t="shared" si="6"/>
        <v>4439</v>
      </c>
      <c r="U19" s="2">
        <f t="shared" si="6"/>
        <v>14792</v>
      </c>
      <c r="V19" s="2">
        <f t="shared" si="6"/>
        <v>21719</v>
      </c>
      <c r="W19" s="2">
        <f t="shared" si="6"/>
        <v>87848</v>
      </c>
      <c r="X19" s="2">
        <f t="shared" si="6"/>
        <v>19334</v>
      </c>
      <c r="Y19" s="2">
        <f t="shared" si="6"/>
        <v>30434</v>
      </c>
      <c r="Z19" s="2">
        <f t="shared" si="6"/>
        <v>0</v>
      </c>
      <c r="AA19" s="1">
        <f t="shared" ref="AA19" si="7">Q19+S19+U19+W19+Y19</f>
        <v>311810</v>
      </c>
      <c r="AB19" s="13">
        <f t="shared" ref="AB19" si="8">R19+T19+V19+X19+Z19</f>
        <v>307839</v>
      </c>
      <c r="AC19" s="14">
        <f>AA19+AB19</f>
        <v>619649</v>
      </c>
      <c r="AE19" s="4" t="s">
        <v>16</v>
      </c>
      <c r="AF19" s="2">
        <f t="shared" ref="AF19:AO19" si="9">IFERROR(B19/Q19, "N.A.")</f>
        <v>3761.4747751076488</v>
      </c>
      <c r="AG19" s="2">
        <f t="shared" si="9"/>
        <v>6413.1009578916428</v>
      </c>
      <c r="AH19" s="2">
        <f t="shared" si="9"/>
        <v>5378.1527288037478</v>
      </c>
      <c r="AI19" s="2">
        <f t="shared" si="9"/>
        <v>6782.2144627168273</v>
      </c>
      <c r="AJ19" s="2">
        <f t="shared" si="9"/>
        <v>6122.4342212006504</v>
      </c>
      <c r="AK19" s="2">
        <f t="shared" si="9"/>
        <v>8137.8449284037042</v>
      </c>
      <c r="AL19" s="2">
        <f t="shared" si="9"/>
        <v>2882.128232856754</v>
      </c>
      <c r="AM19" s="2">
        <f t="shared" si="9"/>
        <v>5974.5053274025058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3455.630669317854</v>
      </c>
      <c r="AQ19" s="16">
        <f t="shared" ref="AQ19" si="11">IFERROR(M19/AB19, "N.A.")</f>
        <v>6512.5633431761371</v>
      </c>
      <c r="AR19" s="14">
        <f t="shared" ref="AR19" si="12">IFERROR(N19/AC19, "N.A.")</f>
        <v>4974.3018805807787</v>
      </c>
    </row>
    <row r="20" spans="1:44" ht="15" customHeight="1" thickBot="1" x14ac:dyDescent="0.3">
      <c r="A20" s="5" t="s">
        <v>0</v>
      </c>
      <c r="B20" s="46">
        <f>B19+C19</f>
        <v>2211825187.9999986</v>
      </c>
      <c r="C20" s="47"/>
      <c r="D20" s="46">
        <f>D19+E19</f>
        <v>234486810.00000003</v>
      </c>
      <c r="E20" s="47"/>
      <c r="F20" s="46">
        <f>F19+G19</f>
        <v>267308901.00000006</v>
      </c>
      <c r="G20" s="47"/>
      <c r="H20" s="46">
        <f>H19+I19</f>
        <v>368700287.00000018</v>
      </c>
      <c r="I20" s="47"/>
      <c r="J20" s="46">
        <f>J19+K19</f>
        <v>0</v>
      </c>
      <c r="K20" s="47"/>
      <c r="L20" s="46">
        <f>L19+M19</f>
        <v>3082321185.999999</v>
      </c>
      <c r="M20" s="50"/>
      <c r="N20" s="19">
        <f>B20+D20+F20+H20+J20</f>
        <v>3082321185.9999986</v>
      </c>
      <c r="P20" s="5" t="s">
        <v>0</v>
      </c>
      <c r="Q20" s="46">
        <f>Q19+R19</f>
        <v>403081</v>
      </c>
      <c r="R20" s="47"/>
      <c r="S20" s="46">
        <f>S19+T19</f>
        <v>42441</v>
      </c>
      <c r="T20" s="47"/>
      <c r="U20" s="46">
        <f>U19+V19</f>
        <v>36511</v>
      </c>
      <c r="V20" s="47"/>
      <c r="W20" s="46">
        <f>W19+X19</f>
        <v>107182</v>
      </c>
      <c r="X20" s="47"/>
      <c r="Y20" s="46">
        <f>Y19+Z19</f>
        <v>30434</v>
      </c>
      <c r="Z20" s="47"/>
      <c r="AA20" s="46">
        <f>AA19+AB19</f>
        <v>619649</v>
      </c>
      <c r="AB20" s="47"/>
      <c r="AC20" s="20">
        <f>Q20+S20+U20+W20+Y20</f>
        <v>619649</v>
      </c>
      <c r="AE20" s="5" t="s">
        <v>0</v>
      </c>
      <c r="AF20" s="48">
        <f>IFERROR(B20/Q20,"N.A.")</f>
        <v>5487.29706436175</v>
      </c>
      <c r="AG20" s="49"/>
      <c r="AH20" s="48">
        <f>IFERROR(D20/S20,"N.A.")</f>
        <v>5525.0067152046377</v>
      </c>
      <c r="AI20" s="49"/>
      <c r="AJ20" s="48">
        <f>IFERROR(F20/U20,"N.A.")</f>
        <v>7321.3251075018507</v>
      </c>
      <c r="AK20" s="49"/>
      <c r="AL20" s="48">
        <f>IFERROR(H20/W20,"N.A.")</f>
        <v>3439.9459517456307</v>
      </c>
      <c r="AM20" s="49"/>
      <c r="AN20" s="48">
        <f>IFERROR(J20/Y20,"N.A.")</f>
        <v>0</v>
      </c>
      <c r="AO20" s="49"/>
      <c r="AP20" s="48">
        <f>IFERROR(L20/AA20,"N.A.")</f>
        <v>4974.3018805807787</v>
      </c>
      <c r="AQ20" s="49"/>
      <c r="AR20" s="17">
        <f>IFERROR(N20/AC20, "N.A.")</f>
        <v>4974.3018805807778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0"/>
      <c r="P26" s="30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0"/>
      <c r="AE26" s="30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0"/>
    </row>
    <row r="27" spans="1:44" ht="15" customHeight="1" thickBot="1" x14ac:dyDescent="0.3">
      <c r="A27" s="3" t="s">
        <v>12</v>
      </c>
      <c r="B27" s="2">
        <v>96577093</v>
      </c>
      <c r="C27" s="2"/>
      <c r="D27" s="2">
        <v>84343903.999999985</v>
      </c>
      <c r="E27" s="2"/>
      <c r="F27" s="2">
        <v>81520137</v>
      </c>
      <c r="G27" s="2"/>
      <c r="H27" s="2">
        <v>157880575.99999991</v>
      </c>
      <c r="I27" s="2"/>
      <c r="J27" s="2">
        <v>0</v>
      </c>
      <c r="K27" s="2"/>
      <c r="L27" s="1">
        <f t="shared" ref="L27:M30" si="13">B27+D27+F27+H27+J27</f>
        <v>420321709.99999988</v>
      </c>
      <c r="M27" s="13">
        <f t="shared" si="13"/>
        <v>0</v>
      </c>
      <c r="N27" s="14">
        <f>L27+M27</f>
        <v>420321709.99999988</v>
      </c>
      <c r="P27" s="3" t="s">
        <v>12</v>
      </c>
      <c r="Q27" s="2">
        <v>23076</v>
      </c>
      <c r="R27" s="2">
        <v>0</v>
      </c>
      <c r="S27" s="2">
        <v>18079</v>
      </c>
      <c r="T27" s="2">
        <v>0</v>
      </c>
      <c r="U27" s="2">
        <v>12513</v>
      </c>
      <c r="V27" s="2">
        <v>0</v>
      </c>
      <c r="W27" s="2">
        <v>36251</v>
      </c>
      <c r="X27" s="2">
        <v>0</v>
      </c>
      <c r="Y27" s="2">
        <v>4275</v>
      </c>
      <c r="Z27" s="2">
        <v>0</v>
      </c>
      <c r="AA27" s="1">
        <f t="shared" ref="AA27:AB30" si="14">Q27+S27+U27+W27+Y27</f>
        <v>94194</v>
      </c>
      <c r="AB27" s="13">
        <f t="shared" si="14"/>
        <v>0</v>
      </c>
      <c r="AC27" s="14">
        <f>AA27+AB27</f>
        <v>94194</v>
      </c>
      <c r="AE27" s="3" t="s">
        <v>12</v>
      </c>
      <c r="AF27" s="2">
        <f t="shared" ref="AF27:AR30" si="15">IFERROR(B27/Q27, "N.A.")</f>
        <v>4185.1747703241463</v>
      </c>
      <c r="AG27" s="2" t="str">
        <f t="shared" si="15"/>
        <v>N.A.</v>
      </c>
      <c r="AH27" s="2">
        <f t="shared" si="15"/>
        <v>4665.2969743901758</v>
      </c>
      <c r="AI27" s="2" t="str">
        <f t="shared" si="15"/>
        <v>N.A.</v>
      </c>
      <c r="AJ27" s="2">
        <f t="shared" si="15"/>
        <v>6514.83553104771</v>
      </c>
      <c r="AK27" s="2" t="str">
        <f t="shared" si="15"/>
        <v>N.A.</v>
      </c>
      <c r="AL27" s="2">
        <f t="shared" si="15"/>
        <v>4355.2060908664562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4462.2981293925286</v>
      </c>
      <c r="AQ27" s="16" t="str">
        <f t="shared" si="15"/>
        <v>N.A.</v>
      </c>
      <c r="AR27" s="14">
        <f t="shared" si="15"/>
        <v>4462.2981293925286</v>
      </c>
    </row>
    <row r="28" spans="1:44" ht="15" customHeight="1" thickBot="1" x14ac:dyDescent="0.3">
      <c r="A28" s="3" t="s">
        <v>13</v>
      </c>
      <c r="B28" s="2">
        <v>7959740</v>
      </c>
      <c r="C28" s="2">
        <v>1462000.0000000002</v>
      </c>
      <c r="D28" s="2"/>
      <c r="E28" s="2"/>
      <c r="F28" s="2"/>
      <c r="G28" s="2"/>
      <c r="H28" s="2"/>
      <c r="I28" s="2"/>
      <c r="J28" s="2"/>
      <c r="K28" s="2"/>
      <c r="L28" s="1">
        <f t="shared" si="13"/>
        <v>7959740</v>
      </c>
      <c r="M28" s="13">
        <f t="shared" si="13"/>
        <v>1462000.0000000002</v>
      </c>
      <c r="N28" s="14">
        <f>L28+M28</f>
        <v>9421740</v>
      </c>
      <c r="P28" s="3" t="s">
        <v>13</v>
      </c>
      <c r="Q28" s="2">
        <v>2875</v>
      </c>
      <c r="R28" s="2">
        <v>251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2875</v>
      </c>
      <c r="AB28" s="13">
        <f t="shared" si="14"/>
        <v>251</v>
      </c>
      <c r="AC28" s="14">
        <f>AA28+AB28</f>
        <v>3126</v>
      </c>
      <c r="AE28" s="3" t="s">
        <v>13</v>
      </c>
      <c r="AF28" s="2">
        <f t="shared" si="15"/>
        <v>2768.6052173913044</v>
      </c>
      <c r="AG28" s="2">
        <f t="shared" si="15"/>
        <v>5824.7011952191242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2768.6052173913044</v>
      </c>
      <c r="AQ28" s="16">
        <f t="shared" si="15"/>
        <v>5824.7011952191242</v>
      </c>
      <c r="AR28" s="14">
        <f t="shared" si="15"/>
        <v>3013.9923224568138</v>
      </c>
    </row>
    <row r="29" spans="1:44" ht="15" customHeight="1" thickBot="1" x14ac:dyDescent="0.3">
      <c r="A29" s="3" t="s">
        <v>14</v>
      </c>
      <c r="B29" s="2">
        <v>214445240.00000012</v>
      </c>
      <c r="C29" s="2">
        <v>1091668130.0000002</v>
      </c>
      <c r="D29" s="2">
        <v>89309405.999999985</v>
      </c>
      <c r="E29" s="2">
        <v>24347719.999999996</v>
      </c>
      <c r="F29" s="2"/>
      <c r="G29" s="2">
        <v>136725294.99999997</v>
      </c>
      <c r="H29" s="2"/>
      <c r="I29" s="2">
        <v>84783266.999999955</v>
      </c>
      <c r="J29" s="2">
        <v>0</v>
      </c>
      <c r="K29" s="2"/>
      <c r="L29" s="1">
        <f t="shared" si="13"/>
        <v>303754646.00000012</v>
      </c>
      <c r="M29" s="13">
        <f t="shared" si="13"/>
        <v>1337524412.0000002</v>
      </c>
      <c r="N29" s="14">
        <f>L29+M29</f>
        <v>1641279058.0000005</v>
      </c>
      <c r="P29" s="3" t="s">
        <v>14</v>
      </c>
      <c r="Q29" s="2">
        <v>45928</v>
      </c>
      <c r="R29" s="2">
        <v>159921</v>
      </c>
      <c r="S29" s="2">
        <v>13151</v>
      </c>
      <c r="T29" s="2">
        <v>2631</v>
      </c>
      <c r="U29" s="2">
        <v>0</v>
      </c>
      <c r="V29" s="2">
        <v>12504</v>
      </c>
      <c r="W29" s="2">
        <v>0</v>
      </c>
      <c r="X29" s="2">
        <v>12948</v>
      </c>
      <c r="Y29" s="2">
        <v>3756</v>
      </c>
      <c r="Z29" s="2">
        <v>0</v>
      </c>
      <c r="AA29" s="1">
        <f t="shared" si="14"/>
        <v>62835</v>
      </c>
      <c r="AB29" s="13">
        <f t="shared" si="14"/>
        <v>188004</v>
      </c>
      <c r="AC29" s="14">
        <f>AA29+AB29</f>
        <v>250839</v>
      </c>
      <c r="AE29" s="3" t="s">
        <v>14</v>
      </c>
      <c r="AF29" s="2">
        <f t="shared" si="15"/>
        <v>4669.1612959414761</v>
      </c>
      <c r="AG29" s="2">
        <f t="shared" si="15"/>
        <v>6826.2962962962974</v>
      </c>
      <c r="AH29" s="2">
        <f t="shared" si="15"/>
        <v>6791.0733784503072</v>
      </c>
      <c r="AI29" s="2">
        <f t="shared" si="15"/>
        <v>9254.1695172938034</v>
      </c>
      <c r="AJ29" s="2" t="str">
        <f t="shared" si="15"/>
        <v>N.A.</v>
      </c>
      <c r="AK29" s="2">
        <f t="shared" si="15"/>
        <v>10934.524552143312</v>
      </c>
      <c r="AL29" s="2" t="str">
        <f t="shared" si="15"/>
        <v>N.A.</v>
      </c>
      <c r="AM29" s="2">
        <f t="shared" si="15"/>
        <v>6547.9816960148255</v>
      </c>
      <c r="AN29" s="2">
        <f t="shared" si="15"/>
        <v>0</v>
      </c>
      <c r="AO29" s="2" t="str">
        <f t="shared" si="15"/>
        <v>N.A.</v>
      </c>
      <c r="AP29" s="15">
        <f t="shared" si="15"/>
        <v>4834.1632211347196</v>
      </c>
      <c r="AQ29" s="16">
        <f t="shared" si="15"/>
        <v>7114.3401842514004</v>
      </c>
      <c r="AR29" s="14">
        <f t="shared" si="15"/>
        <v>6543.1573957797655</v>
      </c>
    </row>
    <row r="30" spans="1:44" ht="15" customHeight="1" thickBot="1" x14ac:dyDescent="0.3">
      <c r="A30" s="3" t="s">
        <v>15</v>
      </c>
      <c r="B30" s="2">
        <v>15204243.999999998</v>
      </c>
      <c r="C30" s="2">
        <v>4135474</v>
      </c>
      <c r="D30" s="2">
        <v>9662616.0000000019</v>
      </c>
      <c r="E30" s="2">
        <v>2266530.0000000005</v>
      </c>
      <c r="F30" s="2"/>
      <c r="G30" s="2">
        <v>6068217</v>
      </c>
      <c r="H30" s="2">
        <v>10048273.000000004</v>
      </c>
      <c r="I30" s="2"/>
      <c r="J30" s="2">
        <v>0</v>
      </c>
      <c r="K30" s="2"/>
      <c r="L30" s="1">
        <f t="shared" si="13"/>
        <v>34915133</v>
      </c>
      <c r="M30" s="13">
        <f t="shared" si="13"/>
        <v>12470221</v>
      </c>
      <c r="N30" s="14">
        <f>L30+M30</f>
        <v>47385354</v>
      </c>
      <c r="P30" s="3" t="s">
        <v>15</v>
      </c>
      <c r="Q30" s="2">
        <v>5351</v>
      </c>
      <c r="R30" s="2">
        <v>1360</v>
      </c>
      <c r="S30" s="2">
        <v>2843</v>
      </c>
      <c r="T30" s="2">
        <v>731</v>
      </c>
      <c r="U30" s="2">
        <v>0</v>
      </c>
      <c r="V30" s="2">
        <v>3716</v>
      </c>
      <c r="W30" s="2">
        <v>12765</v>
      </c>
      <c r="X30" s="2">
        <v>0</v>
      </c>
      <c r="Y30" s="2">
        <v>4387</v>
      </c>
      <c r="Z30" s="2">
        <v>0</v>
      </c>
      <c r="AA30" s="1">
        <f t="shared" si="14"/>
        <v>25346</v>
      </c>
      <c r="AB30" s="13">
        <f t="shared" si="14"/>
        <v>5807</v>
      </c>
      <c r="AC30" s="18">
        <f>AA30+AB30</f>
        <v>31153</v>
      </c>
      <c r="AE30" s="3" t="s">
        <v>15</v>
      </c>
      <c r="AF30" s="2">
        <f t="shared" si="15"/>
        <v>2841.3836666043726</v>
      </c>
      <c r="AG30" s="2">
        <f t="shared" si="15"/>
        <v>3040.7897058823528</v>
      </c>
      <c r="AH30" s="2">
        <f t="shared" si="15"/>
        <v>3398.7393598311651</v>
      </c>
      <c r="AI30" s="2">
        <f t="shared" si="15"/>
        <v>3100.5882352941185</v>
      </c>
      <c r="AJ30" s="2" t="str">
        <f t="shared" si="15"/>
        <v>N.A.</v>
      </c>
      <c r="AK30" s="2">
        <f t="shared" si="15"/>
        <v>1632.9970398277717</v>
      </c>
      <c r="AL30" s="2">
        <f t="shared" si="15"/>
        <v>787.17375636506097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1377.540164128462</v>
      </c>
      <c r="AQ30" s="16">
        <f t="shared" si="15"/>
        <v>2147.4463578439813</v>
      </c>
      <c r="AR30" s="14">
        <f t="shared" si="15"/>
        <v>1521.0526755047667</v>
      </c>
    </row>
    <row r="31" spans="1:44" ht="15" customHeight="1" thickBot="1" x14ac:dyDescent="0.3">
      <c r="A31" s="4" t="s">
        <v>16</v>
      </c>
      <c r="B31" s="2">
        <f t="shared" ref="B31:K31" si="16">SUM(B27:B30)</f>
        <v>334186317.00000012</v>
      </c>
      <c r="C31" s="2">
        <f t="shared" si="16"/>
        <v>1097265604.0000002</v>
      </c>
      <c r="D31" s="2">
        <f t="shared" si="16"/>
        <v>183315925.99999997</v>
      </c>
      <c r="E31" s="2">
        <f t="shared" si="16"/>
        <v>26614249.999999996</v>
      </c>
      <c r="F31" s="2">
        <f t="shared" si="16"/>
        <v>81520137</v>
      </c>
      <c r="G31" s="2">
        <f t="shared" si="16"/>
        <v>142793511.99999997</v>
      </c>
      <c r="H31" s="2">
        <f t="shared" si="16"/>
        <v>167928848.99999991</v>
      </c>
      <c r="I31" s="2">
        <f t="shared" si="16"/>
        <v>84783266.999999955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766951229</v>
      </c>
      <c r="M31" s="13">
        <f t="shared" ref="M31" si="18">C31+E31+G31+I31+K31</f>
        <v>1351456633.0000002</v>
      </c>
      <c r="N31" s="18">
        <f>L31+M31</f>
        <v>2118407862.0000002</v>
      </c>
      <c r="P31" s="4" t="s">
        <v>16</v>
      </c>
      <c r="Q31" s="2">
        <f t="shared" ref="Q31:Z31" si="19">SUM(Q27:Q30)</f>
        <v>77230</v>
      </c>
      <c r="R31" s="2">
        <f t="shared" si="19"/>
        <v>161532</v>
      </c>
      <c r="S31" s="2">
        <f t="shared" si="19"/>
        <v>34073</v>
      </c>
      <c r="T31" s="2">
        <f t="shared" si="19"/>
        <v>3362</v>
      </c>
      <c r="U31" s="2">
        <f t="shared" si="19"/>
        <v>12513</v>
      </c>
      <c r="V31" s="2">
        <f t="shared" si="19"/>
        <v>16220</v>
      </c>
      <c r="W31" s="2">
        <f t="shared" si="19"/>
        <v>49016</v>
      </c>
      <c r="X31" s="2">
        <f t="shared" si="19"/>
        <v>12948</v>
      </c>
      <c r="Y31" s="2">
        <f t="shared" si="19"/>
        <v>12418</v>
      </c>
      <c r="Z31" s="2">
        <f t="shared" si="19"/>
        <v>0</v>
      </c>
      <c r="AA31" s="1">
        <f t="shared" ref="AA31" si="20">Q31+S31+U31+W31+Y31</f>
        <v>185250</v>
      </c>
      <c r="AB31" s="13">
        <f t="shared" ref="AB31" si="21">R31+T31+V31+X31+Z31</f>
        <v>194062</v>
      </c>
      <c r="AC31" s="14">
        <f>AA31+AB31</f>
        <v>379312</v>
      </c>
      <c r="AE31" s="4" t="s">
        <v>16</v>
      </c>
      <c r="AF31" s="2">
        <f t="shared" ref="AF31:AO31" si="22">IFERROR(B31/Q31, "N.A.")</f>
        <v>4327.1567655056342</v>
      </c>
      <c r="AG31" s="2">
        <f t="shared" si="22"/>
        <v>6792.8683109229141</v>
      </c>
      <c r="AH31" s="2">
        <f t="shared" si="22"/>
        <v>5380.0935051213564</v>
      </c>
      <c r="AI31" s="2">
        <f t="shared" si="22"/>
        <v>7916.1957168352164</v>
      </c>
      <c r="AJ31" s="2">
        <f t="shared" si="22"/>
        <v>6514.83553104771</v>
      </c>
      <c r="AK31" s="2">
        <f t="shared" si="22"/>
        <v>8803.5457459926001</v>
      </c>
      <c r="AL31" s="2">
        <f t="shared" si="22"/>
        <v>3426.0006732495494</v>
      </c>
      <c r="AM31" s="2">
        <f t="shared" si="22"/>
        <v>6547.9816960148255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4140.0876059379216</v>
      </c>
      <c r="AQ31" s="16">
        <f t="shared" ref="AQ31" si="24">IFERROR(M31/AB31, "N.A.")</f>
        <v>6964.045681277119</v>
      </c>
      <c r="AR31" s="14">
        <f t="shared" ref="AR31" si="25">IFERROR(N31/AC31, "N.A.")</f>
        <v>5584.8690840258159</v>
      </c>
    </row>
    <row r="32" spans="1:44" ht="15" customHeight="1" thickBot="1" x14ac:dyDescent="0.3">
      <c r="A32" s="5" t="s">
        <v>0</v>
      </c>
      <c r="B32" s="46">
        <f>B31+C31</f>
        <v>1431451921.0000005</v>
      </c>
      <c r="C32" s="47"/>
      <c r="D32" s="46">
        <f>D31+E31</f>
        <v>209930175.99999997</v>
      </c>
      <c r="E32" s="47"/>
      <c r="F32" s="46">
        <f>F31+G31</f>
        <v>224313648.99999997</v>
      </c>
      <c r="G32" s="47"/>
      <c r="H32" s="46">
        <f>H31+I31</f>
        <v>252712115.99999988</v>
      </c>
      <c r="I32" s="47"/>
      <c r="J32" s="46">
        <f>J31+K31</f>
        <v>0</v>
      </c>
      <c r="K32" s="47"/>
      <c r="L32" s="46">
        <f>L31+M31</f>
        <v>2118407862.0000002</v>
      </c>
      <c r="M32" s="50"/>
      <c r="N32" s="19">
        <f>B32+D32+F32+H32+J32</f>
        <v>2118407862.0000005</v>
      </c>
      <c r="P32" s="5" t="s">
        <v>0</v>
      </c>
      <c r="Q32" s="46">
        <f>Q31+R31</f>
        <v>238762</v>
      </c>
      <c r="R32" s="47"/>
      <c r="S32" s="46">
        <f>S31+T31</f>
        <v>37435</v>
      </c>
      <c r="T32" s="47"/>
      <c r="U32" s="46">
        <f>U31+V31</f>
        <v>28733</v>
      </c>
      <c r="V32" s="47"/>
      <c r="W32" s="46">
        <f>W31+X31</f>
        <v>61964</v>
      </c>
      <c r="X32" s="47"/>
      <c r="Y32" s="46">
        <f>Y31+Z31</f>
        <v>12418</v>
      </c>
      <c r="Z32" s="47"/>
      <c r="AA32" s="46">
        <f>AA31+AB31</f>
        <v>379312</v>
      </c>
      <c r="AB32" s="47"/>
      <c r="AC32" s="20">
        <f>Q32+S32+U32+W32+Y32</f>
        <v>379312</v>
      </c>
      <c r="AE32" s="5" t="s">
        <v>0</v>
      </c>
      <c r="AF32" s="48">
        <f>IFERROR(B32/Q32,"N.A.")</f>
        <v>5995.3088054213003</v>
      </c>
      <c r="AG32" s="49"/>
      <c r="AH32" s="48">
        <f>IFERROR(D32/S32,"N.A.")</f>
        <v>5607.8583144116465</v>
      </c>
      <c r="AI32" s="49"/>
      <c r="AJ32" s="48">
        <f>IFERROR(F32/U32,"N.A.")</f>
        <v>7806.8300908363199</v>
      </c>
      <c r="AK32" s="49"/>
      <c r="AL32" s="48">
        <f>IFERROR(H32/W32,"N.A.")</f>
        <v>4078.369956749078</v>
      </c>
      <c r="AM32" s="49"/>
      <c r="AN32" s="48">
        <f>IFERROR(J32/Y32,"N.A.")</f>
        <v>0</v>
      </c>
      <c r="AO32" s="49"/>
      <c r="AP32" s="48">
        <f>IFERROR(L32/AA32,"N.A.")</f>
        <v>5584.8690840258159</v>
      </c>
      <c r="AQ32" s="49"/>
      <c r="AR32" s="17">
        <f>IFERROR(N32/AC32, "N.A.")</f>
        <v>5584.8690840258168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0"/>
      <c r="P38" s="30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0"/>
      <c r="AE38" s="30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0"/>
    </row>
    <row r="39" spans="1:44" ht="15" customHeight="1" thickBot="1" x14ac:dyDescent="0.3">
      <c r="A39" s="3" t="s">
        <v>12</v>
      </c>
      <c r="B39" s="2">
        <v>17931904</v>
      </c>
      <c r="C39" s="2"/>
      <c r="D39" s="2">
        <v>2274310.0000000005</v>
      </c>
      <c r="E39" s="2"/>
      <c r="F39" s="2">
        <v>9042910</v>
      </c>
      <c r="G39" s="2"/>
      <c r="H39" s="2">
        <v>85220278.000000015</v>
      </c>
      <c r="I39" s="2"/>
      <c r="J39" s="2">
        <v>0</v>
      </c>
      <c r="K39" s="2"/>
      <c r="L39" s="1">
        <f t="shared" ref="L39:M42" si="26">B39+D39+F39+H39+J39</f>
        <v>114469402.00000001</v>
      </c>
      <c r="M39" s="13">
        <f t="shared" si="26"/>
        <v>0</v>
      </c>
      <c r="N39" s="14">
        <f>L39+M39</f>
        <v>114469402.00000001</v>
      </c>
      <c r="P39" s="3" t="s">
        <v>12</v>
      </c>
      <c r="Q39" s="2">
        <v>7545</v>
      </c>
      <c r="R39" s="2">
        <v>0</v>
      </c>
      <c r="S39" s="2">
        <v>477</v>
      </c>
      <c r="T39" s="2">
        <v>0</v>
      </c>
      <c r="U39" s="2">
        <v>2279</v>
      </c>
      <c r="V39" s="2">
        <v>0</v>
      </c>
      <c r="W39" s="2">
        <v>38645</v>
      </c>
      <c r="X39" s="2">
        <v>0</v>
      </c>
      <c r="Y39" s="2">
        <v>8941</v>
      </c>
      <c r="Z39" s="2">
        <v>0</v>
      </c>
      <c r="AA39" s="1">
        <f t="shared" ref="AA39:AB42" si="27">Q39+S39+U39+W39+Y39</f>
        <v>57887</v>
      </c>
      <c r="AB39" s="13">
        <f t="shared" si="27"/>
        <v>0</v>
      </c>
      <c r="AC39" s="14">
        <f>AA39+AB39</f>
        <v>57887</v>
      </c>
      <c r="AE39" s="3" t="s">
        <v>12</v>
      </c>
      <c r="AF39" s="2">
        <f t="shared" ref="AF39:AR42" si="28">IFERROR(B39/Q39, "N.A.")</f>
        <v>2376.6605699138504</v>
      </c>
      <c r="AG39" s="2" t="str">
        <f t="shared" si="28"/>
        <v>N.A.</v>
      </c>
      <c r="AH39" s="2">
        <f t="shared" si="28"/>
        <v>4767.9454926624749</v>
      </c>
      <c r="AI39" s="2" t="str">
        <f t="shared" si="28"/>
        <v>N.A.</v>
      </c>
      <c r="AJ39" s="2">
        <f t="shared" si="28"/>
        <v>3967.9289161913121</v>
      </c>
      <c r="AK39" s="2" t="str">
        <f t="shared" si="28"/>
        <v>N.A.</v>
      </c>
      <c r="AL39" s="2">
        <f t="shared" si="28"/>
        <v>2205.208384008281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1977.4630227857726</v>
      </c>
      <c r="AQ39" s="16" t="str">
        <f t="shared" si="28"/>
        <v>N.A.</v>
      </c>
      <c r="AR39" s="14">
        <f t="shared" si="28"/>
        <v>1977.4630227857726</v>
      </c>
    </row>
    <row r="40" spans="1:44" ht="15" customHeight="1" thickBot="1" x14ac:dyDescent="0.3">
      <c r="A40" s="3" t="s">
        <v>13</v>
      </c>
      <c r="B40" s="2">
        <v>58931341.000000015</v>
      </c>
      <c r="C40" s="2">
        <v>2179000</v>
      </c>
      <c r="D40" s="2">
        <v>651224</v>
      </c>
      <c r="E40" s="2"/>
      <c r="F40" s="2"/>
      <c r="G40" s="2"/>
      <c r="H40" s="2"/>
      <c r="I40" s="2"/>
      <c r="J40" s="2"/>
      <c r="K40" s="2"/>
      <c r="L40" s="1">
        <f t="shared" si="26"/>
        <v>59582565.000000015</v>
      </c>
      <c r="M40" s="13">
        <f t="shared" si="26"/>
        <v>2179000</v>
      </c>
      <c r="N40" s="14">
        <f>L40+M40</f>
        <v>61761565.000000015</v>
      </c>
      <c r="P40" s="3" t="s">
        <v>13</v>
      </c>
      <c r="Q40" s="2">
        <v>21525</v>
      </c>
      <c r="R40" s="2">
        <v>956</v>
      </c>
      <c r="S40" s="2">
        <v>490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22015</v>
      </c>
      <c r="AB40" s="13">
        <f t="shared" si="27"/>
        <v>956</v>
      </c>
      <c r="AC40" s="14">
        <f>AA40+AB40</f>
        <v>22971</v>
      </c>
      <c r="AE40" s="3" t="s">
        <v>13</v>
      </c>
      <c r="AF40" s="2">
        <f t="shared" si="28"/>
        <v>2737.8091056910575</v>
      </c>
      <c r="AG40" s="2">
        <f t="shared" si="28"/>
        <v>2279.2887029288704</v>
      </c>
      <c r="AH40" s="2">
        <f t="shared" si="28"/>
        <v>1329.0285714285715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2706.453100158983</v>
      </c>
      <c r="AQ40" s="16">
        <f t="shared" si="28"/>
        <v>2279.2887029288704</v>
      </c>
      <c r="AR40" s="14">
        <f t="shared" si="28"/>
        <v>2688.6755038962178</v>
      </c>
    </row>
    <row r="41" spans="1:44" ht="15" customHeight="1" thickBot="1" x14ac:dyDescent="0.3">
      <c r="A41" s="3" t="s">
        <v>14</v>
      </c>
      <c r="B41" s="2">
        <v>117873798.99999994</v>
      </c>
      <c r="C41" s="2">
        <v>581035472.99999952</v>
      </c>
      <c r="D41" s="2">
        <v>18139100</v>
      </c>
      <c r="E41" s="2">
        <v>3492000</v>
      </c>
      <c r="F41" s="2"/>
      <c r="G41" s="2">
        <v>33952342.000000007</v>
      </c>
      <c r="H41" s="2"/>
      <c r="I41" s="2">
        <v>30727819.000000007</v>
      </c>
      <c r="J41" s="2">
        <v>0</v>
      </c>
      <c r="K41" s="2"/>
      <c r="L41" s="1">
        <f t="shared" si="26"/>
        <v>136012898.99999994</v>
      </c>
      <c r="M41" s="13">
        <f t="shared" si="26"/>
        <v>649207633.99999952</v>
      </c>
      <c r="N41" s="14">
        <f>L41+M41</f>
        <v>785220532.99999952</v>
      </c>
      <c r="P41" s="3" t="s">
        <v>14</v>
      </c>
      <c r="Q41" s="2">
        <v>34212</v>
      </c>
      <c r="R41" s="2">
        <v>99351</v>
      </c>
      <c r="S41" s="2">
        <v>2962</v>
      </c>
      <c r="T41" s="2">
        <v>1077</v>
      </c>
      <c r="U41" s="2">
        <v>0</v>
      </c>
      <c r="V41" s="2">
        <v>5499</v>
      </c>
      <c r="W41" s="2">
        <v>0</v>
      </c>
      <c r="X41" s="2">
        <v>6386</v>
      </c>
      <c r="Y41" s="2">
        <v>7291</v>
      </c>
      <c r="Z41" s="2">
        <v>0</v>
      </c>
      <c r="AA41" s="1">
        <f t="shared" si="27"/>
        <v>44465</v>
      </c>
      <c r="AB41" s="13">
        <f t="shared" si="27"/>
        <v>112313</v>
      </c>
      <c r="AC41" s="14">
        <f>AA41+AB41</f>
        <v>156778</v>
      </c>
      <c r="AE41" s="3" t="s">
        <v>14</v>
      </c>
      <c r="AF41" s="2">
        <f t="shared" si="28"/>
        <v>3445.3933999766145</v>
      </c>
      <c r="AG41" s="2">
        <f t="shared" si="28"/>
        <v>5848.3102636108297</v>
      </c>
      <c r="AH41" s="2">
        <f t="shared" si="28"/>
        <v>6123.9365293720457</v>
      </c>
      <c r="AI41" s="2">
        <f t="shared" si="28"/>
        <v>3242.339832869081</v>
      </c>
      <c r="AJ41" s="2" t="str">
        <f t="shared" si="28"/>
        <v>N.A.</v>
      </c>
      <c r="AK41" s="2">
        <f t="shared" si="28"/>
        <v>6174.2756864884541</v>
      </c>
      <c r="AL41" s="2" t="str">
        <f t="shared" si="28"/>
        <v>N.A.</v>
      </c>
      <c r="AM41" s="2">
        <f t="shared" si="28"/>
        <v>4811.7474162229892</v>
      </c>
      <c r="AN41" s="2">
        <f t="shared" si="28"/>
        <v>0</v>
      </c>
      <c r="AO41" s="2" t="str">
        <f t="shared" si="28"/>
        <v>N.A.</v>
      </c>
      <c r="AP41" s="15">
        <f t="shared" si="28"/>
        <v>3058.8754975823667</v>
      </c>
      <c r="AQ41" s="16">
        <f t="shared" si="28"/>
        <v>5780.3427385965961</v>
      </c>
      <c r="AR41" s="14">
        <f t="shared" si="28"/>
        <v>5008.4867328324099</v>
      </c>
    </row>
    <row r="42" spans="1:44" ht="15" customHeight="1" thickBot="1" x14ac:dyDescent="0.3">
      <c r="A42" s="3" t="s">
        <v>15</v>
      </c>
      <c r="B42" s="2">
        <v>444030</v>
      </c>
      <c r="C42" s="2">
        <v>1977720</v>
      </c>
      <c r="D42" s="2"/>
      <c r="E42" s="2"/>
      <c r="F42" s="2"/>
      <c r="G42" s="2"/>
      <c r="H42" s="2">
        <v>40074</v>
      </c>
      <c r="I42" s="2"/>
      <c r="J42" s="2">
        <v>0</v>
      </c>
      <c r="K42" s="2"/>
      <c r="L42" s="1">
        <f t="shared" si="26"/>
        <v>484104</v>
      </c>
      <c r="M42" s="13">
        <f t="shared" si="26"/>
        <v>1977720</v>
      </c>
      <c r="N42" s="14">
        <f>L42+M42</f>
        <v>2461824</v>
      </c>
      <c r="P42" s="3" t="s">
        <v>15</v>
      </c>
      <c r="Q42" s="2">
        <v>222</v>
      </c>
      <c r="R42" s="2">
        <v>508</v>
      </c>
      <c r="S42" s="2">
        <v>0</v>
      </c>
      <c r="T42" s="2">
        <v>0</v>
      </c>
      <c r="U42" s="2">
        <v>0</v>
      </c>
      <c r="V42" s="2">
        <v>0</v>
      </c>
      <c r="W42" s="2">
        <v>187</v>
      </c>
      <c r="X42" s="2">
        <v>0</v>
      </c>
      <c r="Y42" s="2">
        <v>1784</v>
      </c>
      <c r="Z42" s="2">
        <v>0</v>
      </c>
      <c r="AA42" s="1">
        <f t="shared" si="27"/>
        <v>2193</v>
      </c>
      <c r="AB42" s="13">
        <f t="shared" si="27"/>
        <v>508</v>
      </c>
      <c r="AC42" s="14">
        <f>AA42+AB42</f>
        <v>2701</v>
      </c>
      <c r="AE42" s="3" t="s">
        <v>15</v>
      </c>
      <c r="AF42" s="2">
        <f t="shared" si="28"/>
        <v>2000.1351351351352</v>
      </c>
      <c r="AG42" s="2">
        <f t="shared" si="28"/>
        <v>3893.1496062992128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>
        <f t="shared" si="28"/>
        <v>214.29946524064172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5">
        <f t="shared" si="28"/>
        <v>220.74965800273597</v>
      </c>
      <c r="AQ42" s="16">
        <f t="shared" si="28"/>
        <v>3893.1496062992128</v>
      </c>
      <c r="AR42" s="14">
        <f t="shared" si="28"/>
        <v>911.44909292854493</v>
      </c>
    </row>
    <row r="43" spans="1:44" ht="15" customHeight="1" thickBot="1" x14ac:dyDescent="0.3">
      <c r="A43" s="4" t="s">
        <v>16</v>
      </c>
      <c r="B43" s="2">
        <f t="shared" ref="B43:K43" si="29">SUM(B39:B42)</f>
        <v>195181073.99999994</v>
      </c>
      <c r="C43" s="2">
        <f t="shared" si="29"/>
        <v>585192192.99999952</v>
      </c>
      <c r="D43" s="2">
        <f t="shared" si="29"/>
        <v>21064634</v>
      </c>
      <c r="E43" s="2">
        <f t="shared" si="29"/>
        <v>3492000</v>
      </c>
      <c r="F43" s="2">
        <f t="shared" si="29"/>
        <v>9042910</v>
      </c>
      <c r="G43" s="2">
        <f t="shared" si="29"/>
        <v>33952342.000000007</v>
      </c>
      <c r="H43" s="2">
        <f t="shared" si="29"/>
        <v>85260352.000000015</v>
      </c>
      <c r="I43" s="2">
        <f t="shared" si="29"/>
        <v>30727819.000000007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310548969.99999994</v>
      </c>
      <c r="M43" s="13">
        <f t="shared" ref="M43" si="31">C43+E43+G43+I43+K43</f>
        <v>653364353.99999952</v>
      </c>
      <c r="N43" s="18">
        <f>L43+M43</f>
        <v>963913323.99999952</v>
      </c>
      <c r="P43" s="4" t="s">
        <v>16</v>
      </c>
      <c r="Q43" s="2">
        <f t="shared" ref="Q43:Z43" si="32">SUM(Q39:Q42)</f>
        <v>63504</v>
      </c>
      <c r="R43" s="2">
        <f t="shared" si="32"/>
        <v>100815</v>
      </c>
      <c r="S43" s="2">
        <f t="shared" si="32"/>
        <v>3929</v>
      </c>
      <c r="T43" s="2">
        <f t="shared" si="32"/>
        <v>1077</v>
      </c>
      <c r="U43" s="2">
        <f t="shared" si="32"/>
        <v>2279</v>
      </c>
      <c r="V43" s="2">
        <f t="shared" si="32"/>
        <v>5499</v>
      </c>
      <c r="W43" s="2">
        <f t="shared" si="32"/>
        <v>38832</v>
      </c>
      <c r="X43" s="2">
        <f t="shared" si="32"/>
        <v>6386</v>
      </c>
      <c r="Y43" s="2">
        <f t="shared" si="32"/>
        <v>18016</v>
      </c>
      <c r="Z43" s="2">
        <f t="shared" si="32"/>
        <v>0</v>
      </c>
      <c r="AA43" s="1">
        <f t="shared" ref="AA43" si="33">Q43+S43+U43+W43+Y43</f>
        <v>126560</v>
      </c>
      <c r="AB43" s="13">
        <f t="shared" ref="AB43" si="34">R43+T43+V43+X43+Z43</f>
        <v>113777</v>
      </c>
      <c r="AC43" s="18">
        <f>AA43+AB43</f>
        <v>240337</v>
      </c>
      <c r="AE43" s="4" t="s">
        <v>16</v>
      </c>
      <c r="AF43" s="2">
        <f t="shared" ref="AF43:AO43" si="35">IFERROR(B43/Q43, "N.A.")</f>
        <v>3073.5240929705205</v>
      </c>
      <c r="AG43" s="2">
        <f t="shared" si="35"/>
        <v>5804.6143232653822</v>
      </c>
      <c r="AH43" s="2">
        <f t="shared" si="35"/>
        <v>5361.3219648765589</v>
      </c>
      <c r="AI43" s="2">
        <f t="shared" si="35"/>
        <v>3242.339832869081</v>
      </c>
      <c r="AJ43" s="2">
        <f t="shared" si="35"/>
        <v>3967.9289161913121</v>
      </c>
      <c r="AK43" s="2">
        <f t="shared" si="35"/>
        <v>6174.2756864884541</v>
      </c>
      <c r="AL43" s="2">
        <f t="shared" si="35"/>
        <v>2195.620931190771</v>
      </c>
      <c r="AM43" s="2">
        <f t="shared" si="35"/>
        <v>4811.7474162229892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2453.7687262958275</v>
      </c>
      <c r="AQ43" s="16">
        <f t="shared" ref="AQ43" si="37">IFERROR(M43/AB43, "N.A.")</f>
        <v>5742.4993979450992</v>
      </c>
      <c r="AR43" s="14">
        <f t="shared" ref="AR43" si="38">IFERROR(N43/AC43, "N.A.")</f>
        <v>4010.6738621186064</v>
      </c>
    </row>
    <row r="44" spans="1:44" ht="15" customHeight="1" thickBot="1" x14ac:dyDescent="0.3">
      <c r="A44" s="5" t="s">
        <v>0</v>
      </c>
      <c r="B44" s="46">
        <f>B43+C43</f>
        <v>780373266.99999952</v>
      </c>
      <c r="C44" s="47"/>
      <c r="D44" s="46">
        <f>D43+E43</f>
        <v>24556634</v>
      </c>
      <c r="E44" s="47"/>
      <c r="F44" s="46">
        <f>F43+G43</f>
        <v>42995252.000000007</v>
      </c>
      <c r="G44" s="47"/>
      <c r="H44" s="46">
        <f>H43+I43</f>
        <v>115988171.00000003</v>
      </c>
      <c r="I44" s="47"/>
      <c r="J44" s="46">
        <f>J43+K43</f>
        <v>0</v>
      </c>
      <c r="K44" s="47"/>
      <c r="L44" s="46">
        <f>L43+M43</f>
        <v>963913323.99999952</v>
      </c>
      <c r="M44" s="50"/>
      <c r="N44" s="19">
        <f>B44+D44+F44+H44+J44</f>
        <v>963913323.99999952</v>
      </c>
      <c r="P44" s="5" t="s">
        <v>0</v>
      </c>
      <c r="Q44" s="46">
        <f>Q43+R43</f>
        <v>164319</v>
      </c>
      <c r="R44" s="47"/>
      <c r="S44" s="46">
        <f>S43+T43</f>
        <v>5006</v>
      </c>
      <c r="T44" s="47"/>
      <c r="U44" s="46">
        <f>U43+V43</f>
        <v>7778</v>
      </c>
      <c r="V44" s="47"/>
      <c r="W44" s="46">
        <f>W43+X43</f>
        <v>45218</v>
      </c>
      <c r="X44" s="47"/>
      <c r="Y44" s="46">
        <f>Y43+Z43</f>
        <v>18016</v>
      </c>
      <c r="Z44" s="47"/>
      <c r="AA44" s="46">
        <f>AA43+AB43</f>
        <v>240337</v>
      </c>
      <c r="AB44" s="50"/>
      <c r="AC44" s="19">
        <f>Q44+S44+U44+W44+Y44</f>
        <v>240337</v>
      </c>
      <c r="AE44" s="5" t="s">
        <v>0</v>
      </c>
      <c r="AF44" s="48">
        <f>IFERROR(B44/Q44,"N.A.")</f>
        <v>4749.135930720121</v>
      </c>
      <c r="AG44" s="49"/>
      <c r="AH44" s="48">
        <f>IFERROR(D44/S44,"N.A.")</f>
        <v>4905.4402716739914</v>
      </c>
      <c r="AI44" s="49"/>
      <c r="AJ44" s="48">
        <f>IFERROR(F44/U44,"N.A.")</f>
        <v>5527.8030341990243</v>
      </c>
      <c r="AK44" s="49"/>
      <c r="AL44" s="48">
        <f>IFERROR(H44/W44,"N.A.")</f>
        <v>2565.0884824627369</v>
      </c>
      <c r="AM44" s="49"/>
      <c r="AN44" s="48">
        <f>IFERROR(J44/Y44,"N.A.")</f>
        <v>0</v>
      </c>
      <c r="AO44" s="49"/>
      <c r="AP44" s="48">
        <f>IFERROR(L44/AA44,"N.A.")</f>
        <v>4010.6738621186064</v>
      </c>
      <c r="AQ44" s="49"/>
      <c r="AR44" s="17">
        <f>IFERROR(N44/AC44, "N.A.")</f>
        <v>4010.6738621186064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32:M32"/>
    <mergeCell ref="L44:M44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20:M20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5">
        <v>2010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6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7">
        <v>46003</v>
      </c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0"/>
      <c r="P14" s="30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0"/>
      <c r="AE14" s="30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0"/>
    </row>
    <row r="15" spans="1:44" ht="15" customHeight="1" thickBot="1" x14ac:dyDescent="0.3">
      <c r="A15" s="3" t="s">
        <v>12</v>
      </c>
      <c r="B15" s="2">
        <v>6228601.9999999991</v>
      </c>
      <c r="C15" s="2"/>
      <c r="D15" s="2">
        <v>2666902.9999999995</v>
      </c>
      <c r="E15" s="2"/>
      <c r="F15" s="2">
        <v>4175685.0000000005</v>
      </c>
      <c r="G15" s="2"/>
      <c r="H15" s="2">
        <v>9822921</v>
      </c>
      <c r="I15" s="2"/>
      <c r="J15" s="2">
        <v>0</v>
      </c>
      <c r="K15" s="2"/>
      <c r="L15" s="1">
        <f t="shared" ref="L15:M18" si="0">B15+D15+F15+H15+J15</f>
        <v>22894111</v>
      </c>
      <c r="M15" s="13">
        <f t="shared" si="0"/>
        <v>0</v>
      </c>
      <c r="N15" s="14">
        <f>L15+M15</f>
        <v>22894111</v>
      </c>
      <c r="P15" s="3" t="s">
        <v>12</v>
      </c>
      <c r="Q15" s="2">
        <v>2537</v>
      </c>
      <c r="R15" s="2">
        <v>0</v>
      </c>
      <c r="S15" s="2">
        <v>825</v>
      </c>
      <c r="T15" s="2">
        <v>0</v>
      </c>
      <c r="U15" s="2">
        <v>823</v>
      </c>
      <c r="V15" s="2">
        <v>0</v>
      </c>
      <c r="W15" s="2">
        <v>5309</v>
      </c>
      <c r="X15" s="2">
        <v>0</v>
      </c>
      <c r="Y15" s="2">
        <v>817</v>
      </c>
      <c r="Z15" s="2">
        <v>0</v>
      </c>
      <c r="AA15" s="1">
        <f t="shared" ref="AA15:AB18" si="1">Q15+S15+U15+W15+Y15</f>
        <v>10311</v>
      </c>
      <c r="AB15" s="13">
        <f t="shared" si="1"/>
        <v>0</v>
      </c>
      <c r="AC15" s="14">
        <f>AA15+AB15</f>
        <v>10311</v>
      </c>
      <c r="AE15" s="3" t="s">
        <v>12</v>
      </c>
      <c r="AF15" s="2">
        <f t="shared" ref="AF15:AR18" si="2">IFERROR(B15/Q15, "N.A.")</f>
        <v>2455.1052424122977</v>
      </c>
      <c r="AG15" s="2" t="str">
        <f t="shared" si="2"/>
        <v>N.A.</v>
      </c>
      <c r="AH15" s="2">
        <f t="shared" si="2"/>
        <v>3232.6096969696964</v>
      </c>
      <c r="AI15" s="2" t="str">
        <f t="shared" si="2"/>
        <v>N.A.</v>
      </c>
      <c r="AJ15" s="2">
        <f t="shared" si="2"/>
        <v>5073.7363304981782</v>
      </c>
      <c r="AK15" s="2" t="str">
        <f t="shared" si="2"/>
        <v>N.A.</v>
      </c>
      <c r="AL15" s="2">
        <f t="shared" si="2"/>
        <v>1850.2394047843286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2220.3579672194742</v>
      </c>
      <c r="AQ15" s="16" t="str">
        <f t="shared" si="2"/>
        <v>N.A.</v>
      </c>
      <c r="AR15" s="14">
        <f t="shared" si="2"/>
        <v>2220.3579672194742</v>
      </c>
    </row>
    <row r="16" spans="1:44" ht="15" customHeight="1" thickBot="1" x14ac:dyDescent="0.3">
      <c r="A16" s="3" t="s">
        <v>13</v>
      </c>
      <c r="B16" s="2">
        <v>4094400.0000000009</v>
      </c>
      <c r="C16" s="2">
        <v>238400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4094400.0000000009</v>
      </c>
      <c r="M16" s="13">
        <f t="shared" si="0"/>
        <v>238400</v>
      </c>
      <c r="N16" s="14">
        <f>L16+M16</f>
        <v>4332800.0000000009</v>
      </c>
      <c r="P16" s="3" t="s">
        <v>13</v>
      </c>
      <c r="Q16" s="2">
        <v>1620</v>
      </c>
      <c r="R16" s="2">
        <v>149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1620</v>
      </c>
      <c r="AB16" s="13">
        <f t="shared" si="1"/>
        <v>149</v>
      </c>
      <c r="AC16" s="14">
        <f>AA16+AB16</f>
        <v>1769</v>
      </c>
      <c r="AE16" s="3" t="s">
        <v>13</v>
      </c>
      <c r="AF16" s="2">
        <f t="shared" si="2"/>
        <v>2527.4074074074078</v>
      </c>
      <c r="AG16" s="2">
        <f t="shared" si="2"/>
        <v>1600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2527.4074074074078</v>
      </c>
      <c r="AQ16" s="16">
        <f t="shared" si="2"/>
        <v>1600</v>
      </c>
      <c r="AR16" s="14">
        <f t="shared" si="2"/>
        <v>2449.2933860938388</v>
      </c>
    </row>
    <row r="17" spans="1:44" ht="15" customHeight="1" thickBot="1" x14ac:dyDescent="0.3">
      <c r="A17" s="3" t="s">
        <v>14</v>
      </c>
      <c r="B17" s="2">
        <v>16920678.000000004</v>
      </c>
      <c r="C17" s="2">
        <v>73851271</v>
      </c>
      <c r="D17" s="2">
        <v>1902735</v>
      </c>
      <c r="E17" s="2">
        <v>632100</v>
      </c>
      <c r="F17" s="2"/>
      <c r="G17" s="2">
        <v>576630</v>
      </c>
      <c r="H17" s="2"/>
      <c r="I17" s="2">
        <v>9301340</v>
      </c>
      <c r="J17" s="2">
        <v>0</v>
      </c>
      <c r="K17" s="2"/>
      <c r="L17" s="1">
        <f t="shared" si="0"/>
        <v>18823413.000000004</v>
      </c>
      <c r="M17" s="13">
        <f t="shared" si="0"/>
        <v>84361341</v>
      </c>
      <c r="N17" s="14">
        <f>L17+M17</f>
        <v>103184754</v>
      </c>
      <c r="P17" s="3" t="s">
        <v>14</v>
      </c>
      <c r="Q17" s="2">
        <v>5997</v>
      </c>
      <c r="R17" s="2">
        <v>10979</v>
      </c>
      <c r="S17" s="2">
        <v>354</v>
      </c>
      <c r="T17" s="2">
        <v>98</v>
      </c>
      <c r="U17" s="2">
        <v>0</v>
      </c>
      <c r="V17" s="2">
        <v>910</v>
      </c>
      <c r="W17" s="2">
        <v>0</v>
      </c>
      <c r="X17" s="2">
        <v>2508</v>
      </c>
      <c r="Y17" s="2">
        <v>1182</v>
      </c>
      <c r="Z17" s="2">
        <v>0</v>
      </c>
      <c r="AA17" s="1">
        <f t="shared" si="1"/>
        <v>7533</v>
      </c>
      <c r="AB17" s="13">
        <f t="shared" si="1"/>
        <v>14495</v>
      </c>
      <c r="AC17" s="14">
        <f>AA17+AB17</f>
        <v>22028</v>
      </c>
      <c r="AE17" s="3" t="s">
        <v>14</v>
      </c>
      <c r="AF17" s="2">
        <f t="shared" si="2"/>
        <v>2821.523761880941</v>
      </c>
      <c r="AG17" s="2">
        <f t="shared" si="2"/>
        <v>6726.5935877584479</v>
      </c>
      <c r="AH17" s="2">
        <f t="shared" si="2"/>
        <v>5374.9576271186443</v>
      </c>
      <c r="AI17" s="2">
        <f t="shared" si="2"/>
        <v>6450</v>
      </c>
      <c r="AJ17" s="2" t="str">
        <f t="shared" si="2"/>
        <v>N.A.</v>
      </c>
      <c r="AK17" s="2">
        <f t="shared" si="2"/>
        <v>633.65934065934061</v>
      </c>
      <c r="AL17" s="2" t="str">
        <f t="shared" si="2"/>
        <v>N.A.</v>
      </c>
      <c r="AM17" s="2">
        <f t="shared" si="2"/>
        <v>3708.6682615629984</v>
      </c>
      <c r="AN17" s="2">
        <f t="shared" si="2"/>
        <v>0</v>
      </c>
      <c r="AO17" s="2" t="str">
        <f t="shared" si="2"/>
        <v>N.A.</v>
      </c>
      <c r="AP17" s="15">
        <f t="shared" si="2"/>
        <v>2498.7937076861813</v>
      </c>
      <c r="AQ17" s="16">
        <f t="shared" si="2"/>
        <v>5820.0304242842358</v>
      </c>
      <c r="AR17" s="14">
        <f t="shared" si="2"/>
        <v>4684.2543126929359</v>
      </c>
    </row>
    <row r="18" spans="1:44" ht="15" customHeight="1" thickBot="1" x14ac:dyDescent="0.3">
      <c r="A18" s="3" t="s">
        <v>15</v>
      </c>
      <c r="B18" s="2">
        <v>1538294</v>
      </c>
      <c r="C18" s="2">
        <v>1770593.9999999998</v>
      </c>
      <c r="D18" s="2">
        <v>422346</v>
      </c>
      <c r="E18" s="2"/>
      <c r="F18" s="2"/>
      <c r="G18" s="2">
        <v>144000</v>
      </c>
      <c r="H18" s="2">
        <v>1864430.9999999998</v>
      </c>
      <c r="I18" s="2"/>
      <c r="J18" s="2">
        <v>0</v>
      </c>
      <c r="K18" s="2"/>
      <c r="L18" s="1">
        <f t="shared" si="0"/>
        <v>3825071</v>
      </c>
      <c r="M18" s="13">
        <f t="shared" si="0"/>
        <v>1914593.9999999998</v>
      </c>
      <c r="N18" s="14">
        <f>L18+M18</f>
        <v>5739665</v>
      </c>
      <c r="P18" s="3" t="s">
        <v>15</v>
      </c>
      <c r="Q18" s="2">
        <v>520</v>
      </c>
      <c r="R18" s="2">
        <v>697</v>
      </c>
      <c r="S18" s="2">
        <v>306</v>
      </c>
      <c r="T18" s="2">
        <v>0</v>
      </c>
      <c r="U18" s="2">
        <v>0</v>
      </c>
      <c r="V18" s="2">
        <v>137</v>
      </c>
      <c r="W18" s="2">
        <v>4298</v>
      </c>
      <c r="X18" s="2">
        <v>0</v>
      </c>
      <c r="Y18" s="2">
        <v>2706</v>
      </c>
      <c r="Z18" s="2">
        <v>0</v>
      </c>
      <c r="AA18" s="1">
        <f t="shared" si="1"/>
        <v>7830</v>
      </c>
      <c r="AB18" s="13">
        <f t="shared" si="1"/>
        <v>834</v>
      </c>
      <c r="AC18" s="18">
        <f>AA18+AB18</f>
        <v>8664</v>
      </c>
      <c r="AE18" s="3" t="s">
        <v>15</v>
      </c>
      <c r="AF18" s="2">
        <f t="shared" si="2"/>
        <v>2958.2576923076922</v>
      </c>
      <c r="AG18" s="2">
        <f t="shared" si="2"/>
        <v>2540.3070301291245</v>
      </c>
      <c r="AH18" s="2">
        <f t="shared" si="2"/>
        <v>1380.2156862745098</v>
      </c>
      <c r="AI18" s="2" t="str">
        <f t="shared" si="2"/>
        <v>N.A.</v>
      </c>
      <c r="AJ18" s="2" t="str">
        <f t="shared" si="2"/>
        <v>N.A.</v>
      </c>
      <c r="AK18" s="2">
        <f t="shared" si="2"/>
        <v>1051.094890510949</v>
      </c>
      <c r="AL18" s="2">
        <f t="shared" si="2"/>
        <v>433.79036761284311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488.51481481481483</v>
      </c>
      <c r="AQ18" s="16">
        <f t="shared" si="2"/>
        <v>2295.6762589928053</v>
      </c>
      <c r="AR18" s="14">
        <f t="shared" si="2"/>
        <v>662.47287626962145</v>
      </c>
    </row>
    <row r="19" spans="1:44" ht="15" customHeight="1" thickBot="1" x14ac:dyDescent="0.3">
      <c r="A19" s="4" t="s">
        <v>16</v>
      </c>
      <c r="B19" s="2">
        <f t="shared" ref="B19:K19" si="3">SUM(B15:B18)</f>
        <v>28781974.000000004</v>
      </c>
      <c r="C19" s="2">
        <f t="shared" si="3"/>
        <v>75860265</v>
      </c>
      <c r="D19" s="2">
        <f t="shared" si="3"/>
        <v>4991984</v>
      </c>
      <c r="E19" s="2">
        <f t="shared" si="3"/>
        <v>632100</v>
      </c>
      <c r="F19" s="2">
        <f t="shared" si="3"/>
        <v>4175685.0000000005</v>
      </c>
      <c r="G19" s="2">
        <f t="shared" si="3"/>
        <v>720630</v>
      </c>
      <c r="H19" s="2">
        <f t="shared" si="3"/>
        <v>11687352</v>
      </c>
      <c r="I19" s="2">
        <f t="shared" si="3"/>
        <v>9301340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49636995</v>
      </c>
      <c r="M19" s="13">
        <f t="shared" ref="M19" si="5">C19+E19+G19+I19+K19</f>
        <v>86514335</v>
      </c>
      <c r="N19" s="18">
        <f>L19+M19</f>
        <v>136151330</v>
      </c>
      <c r="P19" s="4" t="s">
        <v>16</v>
      </c>
      <c r="Q19" s="2">
        <f t="shared" ref="Q19:Z19" si="6">SUM(Q15:Q18)</f>
        <v>10674</v>
      </c>
      <c r="R19" s="2">
        <f t="shared" si="6"/>
        <v>11825</v>
      </c>
      <c r="S19" s="2">
        <f t="shared" si="6"/>
        <v>1485</v>
      </c>
      <c r="T19" s="2">
        <f t="shared" si="6"/>
        <v>98</v>
      </c>
      <c r="U19" s="2">
        <f t="shared" si="6"/>
        <v>823</v>
      </c>
      <c r="V19" s="2">
        <f t="shared" si="6"/>
        <v>1047</v>
      </c>
      <c r="W19" s="2">
        <f t="shared" si="6"/>
        <v>9607</v>
      </c>
      <c r="X19" s="2">
        <f t="shared" si="6"/>
        <v>2508</v>
      </c>
      <c r="Y19" s="2">
        <f t="shared" si="6"/>
        <v>4705</v>
      </c>
      <c r="Z19" s="2">
        <f t="shared" si="6"/>
        <v>0</v>
      </c>
      <c r="AA19" s="1">
        <f t="shared" ref="AA19" si="7">Q19+S19+U19+W19+Y19</f>
        <v>27294</v>
      </c>
      <c r="AB19" s="13">
        <f t="shared" ref="AB19" si="8">R19+T19+V19+X19+Z19</f>
        <v>15478</v>
      </c>
      <c r="AC19" s="14">
        <f>AA19+AB19</f>
        <v>42772</v>
      </c>
      <c r="AE19" s="4" t="s">
        <v>16</v>
      </c>
      <c r="AF19" s="2">
        <f t="shared" ref="AF19:AO19" si="9">IFERROR(B19/Q19, "N.A.")</f>
        <v>2696.4562488289303</v>
      </c>
      <c r="AG19" s="2">
        <f t="shared" si="9"/>
        <v>6415.2443974630023</v>
      </c>
      <c r="AH19" s="2">
        <f t="shared" si="9"/>
        <v>3361.6053872053872</v>
      </c>
      <c r="AI19" s="2">
        <f t="shared" si="9"/>
        <v>6450</v>
      </c>
      <c r="AJ19" s="2">
        <f t="shared" si="9"/>
        <v>5073.7363304981782</v>
      </c>
      <c r="AK19" s="2">
        <f t="shared" si="9"/>
        <v>688.28080229226362</v>
      </c>
      <c r="AL19" s="2">
        <f t="shared" si="9"/>
        <v>1216.5454356198604</v>
      </c>
      <c r="AM19" s="2">
        <f t="shared" si="9"/>
        <v>3708.6682615629984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1818.6046383820619</v>
      </c>
      <c r="AQ19" s="16">
        <f t="shared" ref="AQ19" si="11">IFERROR(M19/AB19, "N.A.")</f>
        <v>5589.5034888228456</v>
      </c>
      <c r="AR19" s="14">
        <f t="shared" ref="AR19" si="12">IFERROR(N19/AC19, "N.A.")</f>
        <v>3183.1883007575047</v>
      </c>
    </row>
    <row r="20" spans="1:44" ht="15" customHeight="1" thickBot="1" x14ac:dyDescent="0.3">
      <c r="A20" s="5" t="s">
        <v>0</v>
      </c>
      <c r="B20" s="46">
        <f>B19+C19</f>
        <v>104642239</v>
      </c>
      <c r="C20" s="47"/>
      <c r="D20" s="46">
        <f>D19+E19</f>
        <v>5624084</v>
      </c>
      <c r="E20" s="47"/>
      <c r="F20" s="46">
        <f>F19+G19</f>
        <v>4896315</v>
      </c>
      <c r="G20" s="47"/>
      <c r="H20" s="46">
        <f>H19+I19</f>
        <v>20988692</v>
      </c>
      <c r="I20" s="47"/>
      <c r="J20" s="46">
        <f>J19+K19</f>
        <v>0</v>
      </c>
      <c r="K20" s="47"/>
      <c r="L20" s="46">
        <f>L19+M19</f>
        <v>136151330</v>
      </c>
      <c r="M20" s="50"/>
      <c r="N20" s="19">
        <f>B20+D20+F20+H20+J20</f>
        <v>136151330</v>
      </c>
      <c r="P20" s="5" t="s">
        <v>0</v>
      </c>
      <c r="Q20" s="46">
        <f>Q19+R19</f>
        <v>22499</v>
      </c>
      <c r="R20" s="47"/>
      <c r="S20" s="46">
        <f>S19+T19</f>
        <v>1583</v>
      </c>
      <c r="T20" s="47"/>
      <c r="U20" s="46">
        <f>U19+V19</f>
        <v>1870</v>
      </c>
      <c r="V20" s="47"/>
      <c r="W20" s="46">
        <f>W19+X19</f>
        <v>12115</v>
      </c>
      <c r="X20" s="47"/>
      <c r="Y20" s="46">
        <f>Y19+Z19</f>
        <v>4705</v>
      </c>
      <c r="Z20" s="47"/>
      <c r="AA20" s="46">
        <f>AA19+AB19</f>
        <v>42772</v>
      </c>
      <c r="AB20" s="47"/>
      <c r="AC20" s="20">
        <f>Q20+S20+U20+W20+Y20</f>
        <v>42772</v>
      </c>
      <c r="AE20" s="5" t="s">
        <v>0</v>
      </c>
      <c r="AF20" s="48">
        <f>IFERROR(B20/Q20,"N.A.")</f>
        <v>4650.9728876838972</v>
      </c>
      <c r="AG20" s="49"/>
      <c r="AH20" s="48">
        <f>IFERROR(D20/S20,"N.A.")</f>
        <v>3552.8010107391028</v>
      </c>
      <c r="AI20" s="49"/>
      <c r="AJ20" s="48">
        <f>IFERROR(F20/U20,"N.A.")</f>
        <v>2618.3502673796793</v>
      </c>
      <c r="AK20" s="49"/>
      <c r="AL20" s="48">
        <f>IFERROR(H20/W20,"N.A.")</f>
        <v>1732.4549731737516</v>
      </c>
      <c r="AM20" s="49"/>
      <c r="AN20" s="48">
        <f>IFERROR(J20/Y20,"N.A.")</f>
        <v>0</v>
      </c>
      <c r="AO20" s="49"/>
      <c r="AP20" s="48">
        <f>IFERROR(L20/AA20,"N.A.")</f>
        <v>3183.1883007575047</v>
      </c>
      <c r="AQ20" s="49"/>
      <c r="AR20" s="17">
        <f>IFERROR(N20/AC20, "N.A.")</f>
        <v>3183.1883007575047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0"/>
      <c r="P26" s="30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0"/>
      <c r="AE26" s="30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0"/>
    </row>
    <row r="27" spans="1:44" ht="15" customHeight="1" thickBot="1" x14ac:dyDescent="0.3">
      <c r="A27" s="3" t="s">
        <v>12</v>
      </c>
      <c r="B27" s="2">
        <v>5227218.0000000019</v>
      </c>
      <c r="C27" s="2"/>
      <c r="D27" s="2">
        <v>2666902.9999999995</v>
      </c>
      <c r="E27" s="2"/>
      <c r="F27" s="2">
        <v>4175685.0000000005</v>
      </c>
      <c r="G27" s="2"/>
      <c r="H27" s="2">
        <v>5595304.9999999991</v>
      </c>
      <c r="I27" s="2"/>
      <c r="J27" s="2">
        <v>0</v>
      </c>
      <c r="K27" s="2"/>
      <c r="L27" s="1">
        <f t="shared" ref="L27:M30" si="13">B27+D27+F27+H27+J27</f>
        <v>17665111</v>
      </c>
      <c r="M27" s="13">
        <f t="shared" si="13"/>
        <v>0</v>
      </c>
      <c r="N27" s="14">
        <f>L27+M27</f>
        <v>17665111</v>
      </c>
      <c r="P27" s="3" t="s">
        <v>12</v>
      </c>
      <c r="Q27" s="2">
        <v>1844</v>
      </c>
      <c r="R27" s="2">
        <v>0</v>
      </c>
      <c r="S27" s="2">
        <v>825</v>
      </c>
      <c r="T27" s="2">
        <v>0</v>
      </c>
      <c r="U27" s="2">
        <v>823</v>
      </c>
      <c r="V27" s="2">
        <v>0</v>
      </c>
      <c r="W27" s="2">
        <v>1850</v>
      </c>
      <c r="X27" s="2">
        <v>0</v>
      </c>
      <c r="Y27" s="2">
        <v>385</v>
      </c>
      <c r="Z27" s="2">
        <v>0</v>
      </c>
      <c r="AA27" s="1">
        <f t="shared" ref="AA27:AB30" si="14">Q27+S27+U27+W27+Y27</f>
        <v>5727</v>
      </c>
      <c r="AB27" s="13">
        <f t="shared" si="14"/>
        <v>0</v>
      </c>
      <c r="AC27" s="14">
        <f>AA27+AB27</f>
        <v>5727</v>
      </c>
      <c r="AE27" s="3" t="s">
        <v>12</v>
      </c>
      <c r="AF27" s="2">
        <f t="shared" ref="AF27:AR30" si="15">IFERROR(B27/Q27, "N.A.")</f>
        <v>2834.7169197396975</v>
      </c>
      <c r="AG27" s="2" t="str">
        <f t="shared" si="15"/>
        <v>N.A.</v>
      </c>
      <c r="AH27" s="2">
        <f t="shared" si="15"/>
        <v>3232.6096969696964</v>
      </c>
      <c r="AI27" s="2" t="str">
        <f t="shared" si="15"/>
        <v>N.A.</v>
      </c>
      <c r="AJ27" s="2">
        <f t="shared" si="15"/>
        <v>5073.7363304981782</v>
      </c>
      <c r="AK27" s="2" t="str">
        <f t="shared" si="15"/>
        <v>N.A.</v>
      </c>
      <c r="AL27" s="2">
        <f t="shared" si="15"/>
        <v>3024.4891891891889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3084.5313427623537</v>
      </c>
      <c r="AQ27" s="16" t="str">
        <f t="shared" si="15"/>
        <v>N.A.</v>
      </c>
      <c r="AR27" s="14">
        <f t="shared" si="15"/>
        <v>3084.5313427623537</v>
      </c>
    </row>
    <row r="28" spans="1:44" ht="15" customHeight="1" thickBot="1" x14ac:dyDescent="0.3">
      <c r="A28" s="3" t="s">
        <v>13</v>
      </c>
      <c r="B28" s="2">
        <v>320350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320350</v>
      </c>
      <c r="M28" s="13">
        <f t="shared" si="13"/>
        <v>0</v>
      </c>
      <c r="N28" s="14">
        <f>L28+M28</f>
        <v>320350</v>
      </c>
      <c r="P28" s="3" t="s">
        <v>13</v>
      </c>
      <c r="Q28" s="2">
        <v>149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149</v>
      </c>
      <c r="AB28" s="13">
        <f t="shared" si="14"/>
        <v>0</v>
      </c>
      <c r="AC28" s="14">
        <f>AA28+AB28</f>
        <v>149</v>
      </c>
      <c r="AE28" s="3" t="s">
        <v>13</v>
      </c>
      <c r="AF28" s="2">
        <f t="shared" si="15"/>
        <v>2150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2150</v>
      </c>
      <c r="AQ28" s="16" t="str">
        <f t="shared" si="15"/>
        <v>N.A.</v>
      </c>
      <c r="AR28" s="14">
        <f t="shared" si="15"/>
        <v>2150</v>
      </c>
    </row>
    <row r="29" spans="1:44" ht="15" customHeight="1" thickBot="1" x14ac:dyDescent="0.3">
      <c r="A29" s="3" t="s">
        <v>14</v>
      </c>
      <c r="B29" s="2">
        <v>10903998</v>
      </c>
      <c r="C29" s="2">
        <v>41010921</v>
      </c>
      <c r="D29" s="2">
        <v>1902735</v>
      </c>
      <c r="E29" s="2">
        <v>632100</v>
      </c>
      <c r="F29" s="2"/>
      <c r="G29" s="2">
        <v>576630</v>
      </c>
      <c r="H29" s="2"/>
      <c r="I29" s="2">
        <v>5016760.0000000009</v>
      </c>
      <c r="J29" s="2">
        <v>0</v>
      </c>
      <c r="K29" s="2"/>
      <c r="L29" s="1">
        <f t="shared" si="13"/>
        <v>12806733</v>
      </c>
      <c r="M29" s="13">
        <f t="shared" si="13"/>
        <v>47236411</v>
      </c>
      <c r="N29" s="14">
        <f>L29+M29</f>
        <v>60043144</v>
      </c>
      <c r="P29" s="3" t="s">
        <v>14</v>
      </c>
      <c r="Q29" s="2">
        <v>3745</v>
      </c>
      <c r="R29" s="2">
        <v>5924</v>
      </c>
      <c r="S29" s="2">
        <v>354</v>
      </c>
      <c r="T29" s="2">
        <v>98</v>
      </c>
      <c r="U29" s="2">
        <v>0</v>
      </c>
      <c r="V29" s="2">
        <v>670</v>
      </c>
      <c r="W29" s="2">
        <v>0</v>
      </c>
      <c r="X29" s="2">
        <v>1355</v>
      </c>
      <c r="Y29" s="2">
        <v>461</v>
      </c>
      <c r="Z29" s="2">
        <v>0</v>
      </c>
      <c r="AA29" s="1">
        <f t="shared" si="14"/>
        <v>4560</v>
      </c>
      <c r="AB29" s="13">
        <f t="shared" si="14"/>
        <v>8047</v>
      </c>
      <c r="AC29" s="14">
        <f>AA29+AB29</f>
        <v>12607</v>
      </c>
      <c r="AE29" s="3" t="s">
        <v>14</v>
      </c>
      <c r="AF29" s="2">
        <f t="shared" si="15"/>
        <v>2911.6149532710278</v>
      </c>
      <c r="AG29" s="2">
        <f t="shared" si="15"/>
        <v>6922.8428426738692</v>
      </c>
      <c r="AH29" s="2">
        <f t="shared" si="15"/>
        <v>5374.9576271186443</v>
      </c>
      <c r="AI29" s="2">
        <f t="shared" si="15"/>
        <v>6450</v>
      </c>
      <c r="AJ29" s="2" t="str">
        <f t="shared" si="15"/>
        <v>N.A.</v>
      </c>
      <c r="AK29" s="2">
        <f t="shared" si="15"/>
        <v>860.64179104477614</v>
      </c>
      <c r="AL29" s="2" t="str">
        <f t="shared" si="15"/>
        <v>N.A.</v>
      </c>
      <c r="AM29" s="2">
        <f t="shared" si="15"/>
        <v>3702.4059040590414</v>
      </c>
      <c r="AN29" s="2">
        <f t="shared" si="15"/>
        <v>0</v>
      </c>
      <c r="AO29" s="2" t="str">
        <f t="shared" si="15"/>
        <v>N.A.</v>
      </c>
      <c r="AP29" s="15">
        <f t="shared" si="15"/>
        <v>2808.4940789473685</v>
      </c>
      <c r="AQ29" s="16">
        <f t="shared" si="15"/>
        <v>5870.0647446253261</v>
      </c>
      <c r="AR29" s="14">
        <f t="shared" si="15"/>
        <v>4762.6829539144919</v>
      </c>
    </row>
    <row r="30" spans="1:44" ht="15" customHeight="1" thickBot="1" x14ac:dyDescent="0.3">
      <c r="A30" s="3" t="s">
        <v>15</v>
      </c>
      <c r="B30" s="2">
        <v>1368014</v>
      </c>
      <c r="C30" s="2">
        <v>1183274.0000000002</v>
      </c>
      <c r="D30" s="2">
        <v>422346</v>
      </c>
      <c r="E30" s="2"/>
      <c r="F30" s="2"/>
      <c r="G30" s="2">
        <v>144000</v>
      </c>
      <c r="H30" s="2">
        <v>1864430.9999999998</v>
      </c>
      <c r="I30" s="2"/>
      <c r="J30" s="2">
        <v>0</v>
      </c>
      <c r="K30" s="2"/>
      <c r="L30" s="1">
        <f t="shared" si="13"/>
        <v>3654791</v>
      </c>
      <c r="M30" s="13">
        <f t="shared" si="13"/>
        <v>1327274.0000000002</v>
      </c>
      <c r="N30" s="14">
        <f>L30+M30</f>
        <v>4982065</v>
      </c>
      <c r="P30" s="3" t="s">
        <v>15</v>
      </c>
      <c r="Q30" s="2">
        <v>454</v>
      </c>
      <c r="R30" s="2">
        <v>505</v>
      </c>
      <c r="S30" s="2">
        <v>306</v>
      </c>
      <c r="T30" s="2">
        <v>0</v>
      </c>
      <c r="U30" s="2">
        <v>0</v>
      </c>
      <c r="V30" s="2">
        <v>137</v>
      </c>
      <c r="W30" s="2">
        <v>4252</v>
      </c>
      <c r="X30" s="2">
        <v>0</v>
      </c>
      <c r="Y30" s="2">
        <v>1831</v>
      </c>
      <c r="Z30" s="2">
        <v>0</v>
      </c>
      <c r="AA30" s="1">
        <f t="shared" si="14"/>
        <v>6843</v>
      </c>
      <c r="AB30" s="13">
        <f t="shared" si="14"/>
        <v>642</v>
      </c>
      <c r="AC30" s="18">
        <f>AA30+AB30</f>
        <v>7485</v>
      </c>
      <c r="AE30" s="3" t="s">
        <v>15</v>
      </c>
      <c r="AF30" s="2">
        <f t="shared" si="15"/>
        <v>3013.2466960352422</v>
      </c>
      <c r="AG30" s="2">
        <f t="shared" si="15"/>
        <v>2343.1168316831686</v>
      </c>
      <c r="AH30" s="2">
        <f t="shared" si="15"/>
        <v>1380.2156862745098</v>
      </c>
      <c r="AI30" s="2" t="str">
        <f t="shared" si="15"/>
        <v>N.A.</v>
      </c>
      <c r="AJ30" s="2" t="str">
        <f t="shared" si="15"/>
        <v>N.A.</v>
      </c>
      <c r="AK30" s="2">
        <f t="shared" si="15"/>
        <v>1051.094890510949</v>
      </c>
      <c r="AL30" s="2">
        <f t="shared" si="15"/>
        <v>438.48330197554088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534.09191874908663</v>
      </c>
      <c r="AQ30" s="16">
        <f t="shared" si="15"/>
        <v>2067.4049844236765</v>
      </c>
      <c r="AR30" s="14">
        <f t="shared" si="15"/>
        <v>665.60654642618567</v>
      </c>
    </row>
    <row r="31" spans="1:44" ht="15" customHeight="1" thickBot="1" x14ac:dyDescent="0.3">
      <c r="A31" s="4" t="s">
        <v>16</v>
      </c>
      <c r="B31" s="2">
        <f t="shared" ref="B31:K31" si="16">SUM(B27:B30)</f>
        <v>17819580</v>
      </c>
      <c r="C31" s="2">
        <f t="shared" si="16"/>
        <v>42194195</v>
      </c>
      <c r="D31" s="2">
        <f t="shared" si="16"/>
        <v>4991984</v>
      </c>
      <c r="E31" s="2">
        <f t="shared" si="16"/>
        <v>632100</v>
      </c>
      <c r="F31" s="2">
        <f t="shared" si="16"/>
        <v>4175685.0000000005</v>
      </c>
      <c r="G31" s="2">
        <f t="shared" si="16"/>
        <v>720630</v>
      </c>
      <c r="H31" s="2">
        <f t="shared" si="16"/>
        <v>7459735.9999999991</v>
      </c>
      <c r="I31" s="2">
        <f t="shared" si="16"/>
        <v>5016760.0000000009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34446985</v>
      </c>
      <c r="M31" s="13">
        <f t="shared" ref="M31" si="18">C31+E31+G31+I31+K31</f>
        <v>48563685</v>
      </c>
      <c r="N31" s="18">
        <f>L31+M31</f>
        <v>83010670</v>
      </c>
      <c r="P31" s="4" t="s">
        <v>16</v>
      </c>
      <c r="Q31" s="2">
        <f t="shared" ref="Q31:Z31" si="19">SUM(Q27:Q30)</f>
        <v>6192</v>
      </c>
      <c r="R31" s="2">
        <f t="shared" si="19"/>
        <v>6429</v>
      </c>
      <c r="S31" s="2">
        <f t="shared" si="19"/>
        <v>1485</v>
      </c>
      <c r="T31" s="2">
        <f t="shared" si="19"/>
        <v>98</v>
      </c>
      <c r="U31" s="2">
        <f t="shared" si="19"/>
        <v>823</v>
      </c>
      <c r="V31" s="2">
        <f t="shared" si="19"/>
        <v>807</v>
      </c>
      <c r="W31" s="2">
        <f t="shared" si="19"/>
        <v>6102</v>
      </c>
      <c r="X31" s="2">
        <f t="shared" si="19"/>
        <v>1355</v>
      </c>
      <c r="Y31" s="2">
        <f t="shared" si="19"/>
        <v>2677</v>
      </c>
      <c r="Z31" s="2">
        <f t="shared" si="19"/>
        <v>0</v>
      </c>
      <c r="AA31" s="1">
        <f t="shared" ref="AA31" si="20">Q31+S31+U31+W31+Y31</f>
        <v>17279</v>
      </c>
      <c r="AB31" s="13">
        <f t="shared" ref="AB31" si="21">R31+T31+V31+X31+Z31</f>
        <v>8689</v>
      </c>
      <c r="AC31" s="14">
        <f>AA31+AB31</f>
        <v>25968</v>
      </c>
      <c r="AE31" s="4" t="s">
        <v>16</v>
      </c>
      <c r="AF31" s="2">
        <f t="shared" ref="AF31:AO31" si="22">IFERROR(B31/Q31, "N.A.")</f>
        <v>2877.8391472868216</v>
      </c>
      <c r="AG31" s="2">
        <f t="shared" si="22"/>
        <v>6563.1039041841659</v>
      </c>
      <c r="AH31" s="2">
        <f t="shared" si="22"/>
        <v>3361.6053872053872</v>
      </c>
      <c r="AI31" s="2">
        <f t="shared" si="22"/>
        <v>6450</v>
      </c>
      <c r="AJ31" s="2">
        <f t="shared" si="22"/>
        <v>5073.7363304981782</v>
      </c>
      <c r="AK31" s="2">
        <f t="shared" si="22"/>
        <v>892.97397769516726</v>
      </c>
      <c r="AL31" s="2">
        <f t="shared" si="22"/>
        <v>1222.5067191084888</v>
      </c>
      <c r="AM31" s="2">
        <f t="shared" si="22"/>
        <v>3702.4059040590414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1993.5751490248279</v>
      </c>
      <c r="AQ31" s="16">
        <f t="shared" ref="AQ31" si="24">IFERROR(M31/AB31, "N.A.")</f>
        <v>5589.0994360685927</v>
      </c>
      <c r="AR31" s="14">
        <f t="shared" ref="AR31" si="25">IFERROR(N31/AC31, "N.A.")</f>
        <v>3196.65241836106</v>
      </c>
    </row>
    <row r="32" spans="1:44" ht="15" customHeight="1" thickBot="1" x14ac:dyDescent="0.3">
      <c r="A32" s="5" t="s">
        <v>0</v>
      </c>
      <c r="B32" s="46">
        <f>B31+C31</f>
        <v>60013775</v>
      </c>
      <c r="C32" s="47"/>
      <c r="D32" s="46">
        <f>D31+E31</f>
        <v>5624084</v>
      </c>
      <c r="E32" s="47"/>
      <c r="F32" s="46">
        <f>F31+G31</f>
        <v>4896315</v>
      </c>
      <c r="G32" s="47"/>
      <c r="H32" s="46">
        <f>H31+I31</f>
        <v>12476496</v>
      </c>
      <c r="I32" s="47"/>
      <c r="J32" s="46">
        <f>J31+K31</f>
        <v>0</v>
      </c>
      <c r="K32" s="47"/>
      <c r="L32" s="46">
        <f>L31+M31</f>
        <v>83010670</v>
      </c>
      <c r="M32" s="50"/>
      <c r="N32" s="19">
        <f>B32+D32+F32+H32+J32</f>
        <v>83010670</v>
      </c>
      <c r="P32" s="5" t="s">
        <v>0</v>
      </c>
      <c r="Q32" s="46">
        <f>Q31+R31</f>
        <v>12621</v>
      </c>
      <c r="R32" s="47"/>
      <c r="S32" s="46">
        <f>S31+T31</f>
        <v>1583</v>
      </c>
      <c r="T32" s="47"/>
      <c r="U32" s="46">
        <f>U31+V31</f>
        <v>1630</v>
      </c>
      <c r="V32" s="47"/>
      <c r="W32" s="46">
        <f>W31+X31</f>
        <v>7457</v>
      </c>
      <c r="X32" s="47"/>
      <c r="Y32" s="46">
        <f>Y31+Z31</f>
        <v>2677</v>
      </c>
      <c r="Z32" s="47"/>
      <c r="AA32" s="46">
        <f>AA31+AB31</f>
        <v>25968</v>
      </c>
      <c r="AB32" s="47"/>
      <c r="AC32" s="20">
        <f>Q32+S32+U32+W32+Y32</f>
        <v>25968</v>
      </c>
      <c r="AE32" s="5" t="s">
        <v>0</v>
      </c>
      <c r="AF32" s="48">
        <f>IFERROR(B32/Q32,"N.A.")</f>
        <v>4755.0728943823788</v>
      </c>
      <c r="AG32" s="49"/>
      <c r="AH32" s="48">
        <f>IFERROR(D32/S32,"N.A.")</f>
        <v>3552.8010107391028</v>
      </c>
      <c r="AI32" s="49"/>
      <c r="AJ32" s="48">
        <f>IFERROR(F32/U32,"N.A.")</f>
        <v>3003.8742331288345</v>
      </c>
      <c r="AK32" s="49"/>
      <c r="AL32" s="48">
        <f>IFERROR(H32/W32,"N.A.")</f>
        <v>1673.1253855437844</v>
      </c>
      <c r="AM32" s="49"/>
      <c r="AN32" s="48">
        <f>IFERROR(J32/Y32,"N.A.")</f>
        <v>0</v>
      </c>
      <c r="AO32" s="49"/>
      <c r="AP32" s="48">
        <f>IFERROR(L32/AA32,"N.A.")</f>
        <v>3196.65241836106</v>
      </c>
      <c r="AQ32" s="49"/>
      <c r="AR32" s="17">
        <f>IFERROR(N32/AC32, "N.A.")</f>
        <v>3196.65241836106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0"/>
      <c r="P38" s="30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0"/>
      <c r="AE38" s="30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0"/>
    </row>
    <row r="39" spans="1:44" ht="15" customHeight="1" thickBot="1" x14ac:dyDescent="0.3">
      <c r="A39" s="3" t="s">
        <v>12</v>
      </c>
      <c r="B39" s="2">
        <v>1001384</v>
      </c>
      <c r="C39" s="2"/>
      <c r="D39" s="2"/>
      <c r="E39" s="2"/>
      <c r="F39" s="2"/>
      <c r="G39" s="2"/>
      <c r="H39" s="2">
        <v>4227616</v>
      </c>
      <c r="I39" s="2"/>
      <c r="J39" s="2">
        <v>0</v>
      </c>
      <c r="K39" s="2"/>
      <c r="L39" s="1">
        <f t="shared" ref="L39:M42" si="26">B39+D39+F39+H39+J39</f>
        <v>5229000</v>
      </c>
      <c r="M39" s="13">
        <f t="shared" si="26"/>
        <v>0</v>
      </c>
      <c r="N39" s="14">
        <f>L39+M39</f>
        <v>5229000</v>
      </c>
      <c r="P39" s="3" t="s">
        <v>12</v>
      </c>
      <c r="Q39" s="2">
        <v>693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3459</v>
      </c>
      <c r="X39" s="2">
        <v>0</v>
      </c>
      <c r="Y39" s="2">
        <v>432</v>
      </c>
      <c r="Z39" s="2">
        <v>0</v>
      </c>
      <c r="AA39" s="1">
        <f t="shared" ref="AA39:AB42" si="27">Q39+S39+U39+W39+Y39</f>
        <v>4584</v>
      </c>
      <c r="AB39" s="13">
        <f t="shared" si="27"/>
        <v>0</v>
      </c>
      <c r="AC39" s="14">
        <f>AA39+AB39</f>
        <v>4584</v>
      </c>
      <c r="AE39" s="3" t="s">
        <v>12</v>
      </c>
      <c r="AF39" s="2">
        <f t="shared" ref="AF39:AR42" si="28">IFERROR(B39/Q39, "N.A.")</f>
        <v>1444.998556998557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 t="str">
        <f t="shared" si="28"/>
        <v>N.A.</v>
      </c>
      <c r="AK39" s="2" t="str">
        <f t="shared" si="28"/>
        <v>N.A.</v>
      </c>
      <c r="AL39" s="2">
        <f t="shared" si="28"/>
        <v>1222.2075744434808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1140.7068062827225</v>
      </c>
      <c r="AQ39" s="16" t="str">
        <f t="shared" si="28"/>
        <v>N.A.</v>
      </c>
      <c r="AR39" s="14">
        <f t="shared" si="28"/>
        <v>1140.7068062827225</v>
      </c>
    </row>
    <row r="40" spans="1:44" ht="15" customHeight="1" thickBot="1" x14ac:dyDescent="0.3">
      <c r="A40" s="3" t="s">
        <v>13</v>
      </c>
      <c r="B40" s="2">
        <v>3774050.0000000005</v>
      </c>
      <c r="C40" s="2">
        <v>238400</v>
      </c>
      <c r="D40" s="2"/>
      <c r="E40" s="2"/>
      <c r="F40" s="2"/>
      <c r="G40" s="2"/>
      <c r="H40" s="2"/>
      <c r="I40" s="2"/>
      <c r="J40" s="2"/>
      <c r="K40" s="2"/>
      <c r="L40" s="1">
        <f t="shared" si="26"/>
        <v>3774050.0000000005</v>
      </c>
      <c r="M40" s="13">
        <f t="shared" si="26"/>
        <v>238400</v>
      </c>
      <c r="N40" s="14">
        <f>L40+M40</f>
        <v>4012450.0000000005</v>
      </c>
      <c r="P40" s="3" t="s">
        <v>13</v>
      </c>
      <c r="Q40" s="2">
        <v>1471</v>
      </c>
      <c r="R40" s="2">
        <v>149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1471</v>
      </c>
      <c r="AB40" s="13">
        <f t="shared" si="27"/>
        <v>149</v>
      </c>
      <c r="AC40" s="14">
        <f>AA40+AB40</f>
        <v>1620</v>
      </c>
      <c r="AE40" s="3" t="s">
        <v>13</v>
      </c>
      <c r="AF40" s="2">
        <f t="shared" si="28"/>
        <v>2565.6356220258331</v>
      </c>
      <c r="AG40" s="2">
        <f t="shared" si="28"/>
        <v>1600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2565.6356220258331</v>
      </c>
      <c r="AQ40" s="16">
        <f t="shared" si="28"/>
        <v>1600</v>
      </c>
      <c r="AR40" s="14">
        <f t="shared" si="28"/>
        <v>2476.8209876543215</v>
      </c>
    </row>
    <row r="41" spans="1:44" ht="15" customHeight="1" thickBot="1" x14ac:dyDescent="0.3">
      <c r="A41" s="3" t="s">
        <v>14</v>
      </c>
      <c r="B41" s="2">
        <v>6016680.0000000009</v>
      </c>
      <c r="C41" s="2">
        <v>32840350</v>
      </c>
      <c r="D41" s="2"/>
      <c r="E41" s="2"/>
      <c r="F41" s="2"/>
      <c r="G41" s="2">
        <v>0</v>
      </c>
      <c r="H41" s="2"/>
      <c r="I41" s="2">
        <v>4284580</v>
      </c>
      <c r="J41" s="2">
        <v>0</v>
      </c>
      <c r="K41" s="2"/>
      <c r="L41" s="1">
        <f t="shared" si="26"/>
        <v>6016680.0000000009</v>
      </c>
      <c r="M41" s="13">
        <f t="shared" si="26"/>
        <v>37124930</v>
      </c>
      <c r="N41" s="14">
        <f>L41+M41</f>
        <v>43141610</v>
      </c>
      <c r="P41" s="3" t="s">
        <v>14</v>
      </c>
      <c r="Q41" s="2">
        <v>2252</v>
      </c>
      <c r="R41" s="2">
        <v>5055</v>
      </c>
      <c r="S41" s="2">
        <v>0</v>
      </c>
      <c r="T41" s="2">
        <v>0</v>
      </c>
      <c r="U41" s="2">
        <v>0</v>
      </c>
      <c r="V41" s="2">
        <v>240</v>
      </c>
      <c r="W41" s="2">
        <v>0</v>
      </c>
      <c r="X41" s="2">
        <v>1153</v>
      </c>
      <c r="Y41" s="2">
        <v>721</v>
      </c>
      <c r="Z41" s="2">
        <v>0</v>
      </c>
      <c r="AA41" s="1">
        <f t="shared" si="27"/>
        <v>2973</v>
      </c>
      <c r="AB41" s="13">
        <f t="shared" si="27"/>
        <v>6448</v>
      </c>
      <c r="AC41" s="14">
        <f>AA41+AB41</f>
        <v>9421</v>
      </c>
      <c r="AE41" s="3" t="s">
        <v>14</v>
      </c>
      <c r="AF41" s="2">
        <f t="shared" si="28"/>
        <v>2671.7051509769099</v>
      </c>
      <c r="AG41" s="2">
        <f t="shared" si="28"/>
        <v>6496.6073194856581</v>
      </c>
      <c r="AH41" s="2" t="str">
        <f t="shared" si="28"/>
        <v>N.A.</v>
      </c>
      <c r="AI41" s="2" t="str">
        <f t="shared" si="28"/>
        <v>N.A.</v>
      </c>
      <c r="AJ41" s="2" t="str">
        <f t="shared" si="28"/>
        <v>N.A.</v>
      </c>
      <c r="AK41" s="2">
        <f t="shared" si="28"/>
        <v>0</v>
      </c>
      <c r="AL41" s="2" t="str">
        <f t="shared" si="28"/>
        <v>N.A.</v>
      </c>
      <c r="AM41" s="2">
        <f t="shared" si="28"/>
        <v>3716.0277536860362</v>
      </c>
      <c r="AN41" s="2">
        <f t="shared" si="28"/>
        <v>0</v>
      </c>
      <c r="AO41" s="2" t="str">
        <f t="shared" si="28"/>
        <v>N.A.</v>
      </c>
      <c r="AP41" s="15">
        <f t="shared" si="28"/>
        <v>2023.7739656912213</v>
      </c>
      <c r="AQ41" s="16">
        <f t="shared" si="28"/>
        <v>5757.588399503722</v>
      </c>
      <c r="AR41" s="14">
        <f t="shared" si="28"/>
        <v>4579.302621802356</v>
      </c>
    </row>
    <row r="42" spans="1:44" ht="15" customHeight="1" thickBot="1" x14ac:dyDescent="0.3">
      <c r="A42" s="3" t="s">
        <v>15</v>
      </c>
      <c r="B42" s="2">
        <v>170280</v>
      </c>
      <c r="C42" s="2">
        <v>587320</v>
      </c>
      <c r="D42" s="2"/>
      <c r="E42" s="2"/>
      <c r="F42" s="2"/>
      <c r="G42" s="2"/>
      <c r="H42" s="2">
        <v>0</v>
      </c>
      <c r="I42" s="2"/>
      <c r="J42" s="2">
        <v>0</v>
      </c>
      <c r="K42" s="2"/>
      <c r="L42" s="1">
        <f t="shared" si="26"/>
        <v>170280</v>
      </c>
      <c r="M42" s="13">
        <f t="shared" si="26"/>
        <v>587320</v>
      </c>
      <c r="N42" s="14">
        <f>L42+M42</f>
        <v>757600</v>
      </c>
      <c r="P42" s="3" t="s">
        <v>15</v>
      </c>
      <c r="Q42" s="2">
        <v>66</v>
      </c>
      <c r="R42" s="2">
        <v>192</v>
      </c>
      <c r="S42" s="2">
        <v>0</v>
      </c>
      <c r="T42" s="2">
        <v>0</v>
      </c>
      <c r="U42" s="2">
        <v>0</v>
      </c>
      <c r="V42" s="2">
        <v>0</v>
      </c>
      <c r="W42" s="2">
        <v>46</v>
      </c>
      <c r="X42" s="2">
        <v>0</v>
      </c>
      <c r="Y42" s="2">
        <v>875</v>
      </c>
      <c r="Z42" s="2">
        <v>0</v>
      </c>
      <c r="AA42" s="1">
        <f t="shared" si="27"/>
        <v>987</v>
      </c>
      <c r="AB42" s="13">
        <f t="shared" si="27"/>
        <v>192</v>
      </c>
      <c r="AC42" s="14">
        <f>AA42+AB42</f>
        <v>1179</v>
      </c>
      <c r="AE42" s="3" t="s">
        <v>15</v>
      </c>
      <c r="AF42" s="2">
        <f t="shared" si="28"/>
        <v>2580</v>
      </c>
      <c r="AG42" s="2">
        <f t="shared" si="28"/>
        <v>3058.9583333333335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>
        <f t="shared" si="28"/>
        <v>0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5">
        <f t="shared" si="28"/>
        <v>172.52279635258358</v>
      </c>
      <c r="AQ42" s="16">
        <f t="shared" si="28"/>
        <v>3058.9583333333335</v>
      </c>
      <c r="AR42" s="14">
        <f t="shared" si="28"/>
        <v>642.57845631891439</v>
      </c>
    </row>
    <row r="43" spans="1:44" ht="15" customHeight="1" thickBot="1" x14ac:dyDescent="0.3">
      <c r="A43" s="4" t="s">
        <v>16</v>
      </c>
      <c r="B43" s="2">
        <f t="shared" ref="B43:K43" si="29">SUM(B39:B42)</f>
        <v>10962394</v>
      </c>
      <c r="C43" s="2">
        <f t="shared" si="29"/>
        <v>33666070</v>
      </c>
      <c r="D43" s="2">
        <f t="shared" si="29"/>
        <v>0</v>
      </c>
      <c r="E43" s="2">
        <f t="shared" si="29"/>
        <v>0</v>
      </c>
      <c r="F43" s="2">
        <f t="shared" si="29"/>
        <v>0</v>
      </c>
      <c r="G43" s="2">
        <f t="shared" si="29"/>
        <v>0</v>
      </c>
      <c r="H43" s="2">
        <f t="shared" si="29"/>
        <v>4227616</v>
      </c>
      <c r="I43" s="2">
        <f t="shared" si="29"/>
        <v>4284580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15190010</v>
      </c>
      <c r="M43" s="13">
        <f t="shared" ref="M43" si="31">C43+E43+G43+I43+K43</f>
        <v>37950650</v>
      </c>
      <c r="N43" s="18">
        <f>L43+M43</f>
        <v>53140660</v>
      </c>
      <c r="P43" s="4" t="s">
        <v>16</v>
      </c>
      <c r="Q43" s="2">
        <f t="shared" ref="Q43:Z43" si="32">SUM(Q39:Q42)</f>
        <v>4482</v>
      </c>
      <c r="R43" s="2">
        <f t="shared" si="32"/>
        <v>5396</v>
      </c>
      <c r="S43" s="2">
        <f t="shared" si="32"/>
        <v>0</v>
      </c>
      <c r="T43" s="2">
        <f t="shared" si="32"/>
        <v>0</v>
      </c>
      <c r="U43" s="2">
        <f t="shared" si="32"/>
        <v>0</v>
      </c>
      <c r="V43" s="2">
        <f t="shared" si="32"/>
        <v>240</v>
      </c>
      <c r="W43" s="2">
        <f t="shared" si="32"/>
        <v>3505</v>
      </c>
      <c r="X43" s="2">
        <f t="shared" si="32"/>
        <v>1153</v>
      </c>
      <c r="Y43" s="2">
        <f t="shared" si="32"/>
        <v>2028</v>
      </c>
      <c r="Z43" s="2">
        <f t="shared" si="32"/>
        <v>0</v>
      </c>
      <c r="AA43" s="1">
        <f t="shared" ref="AA43" si="33">Q43+S43+U43+W43+Y43</f>
        <v>10015</v>
      </c>
      <c r="AB43" s="13">
        <f t="shared" ref="AB43" si="34">R43+T43+V43+X43+Z43</f>
        <v>6789</v>
      </c>
      <c r="AC43" s="18">
        <f>AA43+AB43</f>
        <v>16804</v>
      </c>
      <c r="AE43" s="4" t="s">
        <v>16</v>
      </c>
      <c r="AF43" s="2">
        <f t="shared" ref="AF43:AO43" si="35">IFERROR(B43/Q43, "N.A.")</f>
        <v>2445.8710397144132</v>
      </c>
      <c r="AG43" s="2">
        <f t="shared" si="35"/>
        <v>6239.0789473684208</v>
      </c>
      <c r="AH43" s="2" t="str">
        <f t="shared" si="35"/>
        <v>N.A.</v>
      </c>
      <c r="AI43" s="2" t="str">
        <f t="shared" si="35"/>
        <v>N.A.</v>
      </c>
      <c r="AJ43" s="2" t="str">
        <f t="shared" si="35"/>
        <v>N.A.</v>
      </c>
      <c r="AK43" s="2">
        <f t="shared" si="35"/>
        <v>0</v>
      </c>
      <c r="AL43" s="2">
        <f t="shared" si="35"/>
        <v>1206.1671897289586</v>
      </c>
      <c r="AM43" s="2">
        <f t="shared" si="35"/>
        <v>3716.0277536860362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1516.7259111333001</v>
      </c>
      <c r="AQ43" s="16">
        <f t="shared" ref="AQ43" si="37">IFERROR(M43/AB43, "N.A.")</f>
        <v>5590.0206215937542</v>
      </c>
      <c r="AR43" s="14">
        <f t="shared" ref="AR43" si="38">IFERROR(N43/AC43, "N.A.")</f>
        <v>3162.3815758152818</v>
      </c>
    </row>
    <row r="44" spans="1:44" ht="15" customHeight="1" thickBot="1" x14ac:dyDescent="0.3">
      <c r="A44" s="5" t="s">
        <v>0</v>
      </c>
      <c r="B44" s="46">
        <f>B43+C43</f>
        <v>44628464</v>
      </c>
      <c r="C44" s="47"/>
      <c r="D44" s="46">
        <f>D43+E43</f>
        <v>0</v>
      </c>
      <c r="E44" s="47"/>
      <c r="F44" s="46">
        <f>F43+G43</f>
        <v>0</v>
      </c>
      <c r="G44" s="47"/>
      <c r="H44" s="46">
        <f>H43+I43</f>
        <v>8512196</v>
      </c>
      <c r="I44" s="47"/>
      <c r="J44" s="46">
        <f>J43+K43</f>
        <v>0</v>
      </c>
      <c r="K44" s="47"/>
      <c r="L44" s="46">
        <f>L43+M43</f>
        <v>53140660</v>
      </c>
      <c r="M44" s="50"/>
      <c r="N44" s="19">
        <f>B44+D44+F44+H44+J44</f>
        <v>53140660</v>
      </c>
      <c r="P44" s="5" t="s">
        <v>0</v>
      </c>
      <c r="Q44" s="46">
        <f>Q43+R43</f>
        <v>9878</v>
      </c>
      <c r="R44" s="47"/>
      <c r="S44" s="46">
        <f>S43+T43</f>
        <v>0</v>
      </c>
      <c r="T44" s="47"/>
      <c r="U44" s="46">
        <f>U43+V43</f>
        <v>240</v>
      </c>
      <c r="V44" s="47"/>
      <c r="W44" s="46">
        <f>W43+X43</f>
        <v>4658</v>
      </c>
      <c r="X44" s="47"/>
      <c r="Y44" s="46">
        <f>Y43+Z43</f>
        <v>2028</v>
      </c>
      <c r="Z44" s="47"/>
      <c r="AA44" s="46">
        <f>AA43+AB43</f>
        <v>16804</v>
      </c>
      <c r="AB44" s="50"/>
      <c r="AC44" s="19">
        <f>Q44+S44+U44+W44+Y44</f>
        <v>16804</v>
      </c>
      <c r="AE44" s="5" t="s">
        <v>0</v>
      </c>
      <c r="AF44" s="48">
        <f>IFERROR(B44/Q44,"N.A.")</f>
        <v>4517.9655800769387</v>
      </c>
      <c r="AG44" s="49"/>
      <c r="AH44" s="48" t="str">
        <f>IFERROR(D44/S44,"N.A.")</f>
        <v>N.A.</v>
      </c>
      <c r="AI44" s="49"/>
      <c r="AJ44" s="48">
        <f>IFERROR(F44/U44,"N.A.")</f>
        <v>0</v>
      </c>
      <c r="AK44" s="49"/>
      <c r="AL44" s="48">
        <f>IFERROR(H44/W44,"N.A.")</f>
        <v>1827.4358093602405</v>
      </c>
      <c r="AM44" s="49"/>
      <c r="AN44" s="48">
        <f>IFERROR(J44/Y44,"N.A.")</f>
        <v>0</v>
      </c>
      <c r="AO44" s="49"/>
      <c r="AP44" s="48">
        <f>IFERROR(L44/AA44,"N.A.")</f>
        <v>3162.3815758152818</v>
      </c>
      <c r="AQ44" s="49"/>
      <c r="AR44" s="17">
        <f>IFERROR(N44/AC44, "N.A.")</f>
        <v>3162.3815758152818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0"/>
      <c r="P14" s="30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0"/>
      <c r="AE14" s="30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0"/>
    </row>
    <row r="15" spans="1:44" ht="15" customHeight="1" thickBot="1" x14ac:dyDescent="0.3">
      <c r="A15" s="3" t="s">
        <v>12</v>
      </c>
      <c r="B15" s="2"/>
      <c r="C15" s="2"/>
      <c r="D15" s="2">
        <v>4225180</v>
      </c>
      <c r="E15" s="2"/>
      <c r="F15" s="2">
        <v>4017099.9999999995</v>
      </c>
      <c r="G15" s="2"/>
      <c r="H15" s="2">
        <v>1109760</v>
      </c>
      <c r="I15" s="2"/>
      <c r="J15" s="2"/>
      <c r="K15" s="2"/>
      <c r="L15" s="1">
        <f t="shared" ref="L15:M18" si="0">B15+D15+F15+H15+J15</f>
        <v>9352040</v>
      </c>
      <c r="M15" s="13">
        <f t="shared" si="0"/>
        <v>0</v>
      </c>
      <c r="N15" s="14">
        <f>L15+M15</f>
        <v>9352040</v>
      </c>
      <c r="P15" s="3" t="s">
        <v>12</v>
      </c>
      <c r="Q15" s="2">
        <v>0</v>
      </c>
      <c r="R15" s="2">
        <v>0</v>
      </c>
      <c r="S15" s="2">
        <v>867</v>
      </c>
      <c r="T15" s="2">
        <v>0</v>
      </c>
      <c r="U15" s="2">
        <v>867</v>
      </c>
      <c r="V15" s="2">
        <v>0</v>
      </c>
      <c r="W15" s="2">
        <v>578</v>
      </c>
      <c r="X15" s="2">
        <v>0</v>
      </c>
      <c r="Y15" s="2">
        <v>0</v>
      </c>
      <c r="Z15" s="2">
        <v>0</v>
      </c>
      <c r="AA15" s="1">
        <f t="shared" ref="AA15:AB18" si="1">Q15+S15+U15+W15+Y15</f>
        <v>2312</v>
      </c>
      <c r="AB15" s="13">
        <f t="shared" si="1"/>
        <v>0</v>
      </c>
      <c r="AC15" s="14">
        <f>AA15+AB15</f>
        <v>2312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>
        <f t="shared" si="2"/>
        <v>4873.333333333333</v>
      </c>
      <c r="AI15" s="2" t="str">
        <f t="shared" si="2"/>
        <v>N.A.</v>
      </c>
      <c r="AJ15" s="2">
        <f t="shared" si="2"/>
        <v>4633.333333333333</v>
      </c>
      <c r="AK15" s="2" t="str">
        <f t="shared" si="2"/>
        <v>N.A.</v>
      </c>
      <c r="AL15" s="2">
        <f t="shared" si="2"/>
        <v>1920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>
        <f t="shared" si="2"/>
        <v>4045</v>
      </c>
      <c r="AQ15" s="16" t="str">
        <f t="shared" si="2"/>
        <v>N.A.</v>
      </c>
      <c r="AR15" s="14">
        <f t="shared" si="2"/>
        <v>4045</v>
      </c>
    </row>
    <row r="16" spans="1:44" ht="15" customHeight="1" thickBot="1" x14ac:dyDescent="0.3">
      <c r="A16" s="3" t="s">
        <v>13</v>
      </c>
      <c r="B16" s="2">
        <v>2112590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2112590</v>
      </c>
      <c r="M16" s="13">
        <f t="shared" si="0"/>
        <v>0</v>
      </c>
      <c r="N16" s="14">
        <f>L16+M16</f>
        <v>2112590</v>
      </c>
      <c r="P16" s="3" t="s">
        <v>13</v>
      </c>
      <c r="Q16" s="2">
        <v>578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578</v>
      </c>
      <c r="AB16" s="13">
        <f t="shared" si="1"/>
        <v>0</v>
      </c>
      <c r="AC16" s="14">
        <f>AA16+AB16</f>
        <v>578</v>
      </c>
      <c r="AE16" s="3" t="s">
        <v>13</v>
      </c>
      <c r="AF16" s="2">
        <f t="shared" si="2"/>
        <v>3655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3655</v>
      </c>
      <c r="AQ16" s="16" t="str">
        <f t="shared" si="2"/>
        <v>N.A.</v>
      </c>
      <c r="AR16" s="14">
        <f t="shared" si="2"/>
        <v>3655</v>
      </c>
    </row>
    <row r="17" spans="1:44" ht="15" customHeight="1" thickBot="1" x14ac:dyDescent="0.3">
      <c r="A17" s="3" t="s">
        <v>14</v>
      </c>
      <c r="B17" s="2">
        <v>6573305</v>
      </c>
      <c r="C17" s="2">
        <v>15945285.999999998</v>
      </c>
      <c r="D17" s="2"/>
      <c r="E17" s="2"/>
      <c r="F17" s="2"/>
      <c r="G17" s="2">
        <v>866999.99999999988</v>
      </c>
      <c r="H17" s="2"/>
      <c r="I17" s="2">
        <v>0</v>
      </c>
      <c r="J17" s="2">
        <v>0</v>
      </c>
      <c r="K17" s="2"/>
      <c r="L17" s="1">
        <f t="shared" si="0"/>
        <v>6573305</v>
      </c>
      <c r="M17" s="13">
        <f t="shared" si="0"/>
        <v>16812285.999999996</v>
      </c>
      <c r="N17" s="14">
        <f>L17+M17</f>
        <v>23385590.999999996</v>
      </c>
      <c r="P17" s="3" t="s">
        <v>14</v>
      </c>
      <c r="Q17" s="2">
        <v>2023</v>
      </c>
      <c r="R17" s="2">
        <v>3179</v>
      </c>
      <c r="S17" s="2">
        <v>0</v>
      </c>
      <c r="T17" s="2">
        <v>0</v>
      </c>
      <c r="U17" s="2">
        <v>0</v>
      </c>
      <c r="V17" s="2">
        <v>578</v>
      </c>
      <c r="W17" s="2">
        <v>0</v>
      </c>
      <c r="X17" s="2">
        <v>289</v>
      </c>
      <c r="Y17" s="2">
        <v>289</v>
      </c>
      <c r="Z17" s="2">
        <v>0</v>
      </c>
      <c r="AA17" s="1">
        <f t="shared" si="1"/>
        <v>2312</v>
      </c>
      <c r="AB17" s="13">
        <f t="shared" si="1"/>
        <v>4046</v>
      </c>
      <c r="AC17" s="14">
        <f>AA17+AB17</f>
        <v>6358</v>
      </c>
      <c r="AE17" s="3" t="s">
        <v>14</v>
      </c>
      <c r="AF17" s="2">
        <f t="shared" si="2"/>
        <v>3249.2857142857142</v>
      </c>
      <c r="AG17" s="2">
        <f t="shared" si="2"/>
        <v>5015.8181818181811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>
        <f t="shared" si="2"/>
        <v>1499.9999999999998</v>
      </c>
      <c r="AL17" s="2" t="str">
        <f t="shared" si="2"/>
        <v>N.A.</v>
      </c>
      <c r="AM17" s="2">
        <f t="shared" si="2"/>
        <v>0</v>
      </c>
      <c r="AN17" s="2">
        <f t="shared" si="2"/>
        <v>0</v>
      </c>
      <c r="AO17" s="2" t="str">
        <f t="shared" si="2"/>
        <v>N.A.</v>
      </c>
      <c r="AP17" s="15">
        <f t="shared" si="2"/>
        <v>2843.125</v>
      </c>
      <c r="AQ17" s="16">
        <f t="shared" si="2"/>
        <v>4155.2857142857138</v>
      </c>
      <c r="AR17" s="14">
        <f t="shared" si="2"/>
        <v>3678.1363636363631</v>
      </c>
    </row>
    <row r="18" spans="1:44" ht="15" customHeight="1" thickBot="1" x14ac:dyDescent="0.3">
      <c r="A18" s="3" t="s">
        <v>15</v>
      </c>
      <c r="B18" s="2">
        <v>1491240</v>
      </c>
      <c r="C18" s="2"/>
      <c r="D18" s="2">
        <v>1739780</v>
      </c>
      <c r="E18" s="2"/>
      <c r="F18" s="2"/>
      <c r="G18" s="2">
        <v>3413090</v>
      </c>
      <c r="H18" s="2"/>
      <c r="I18" s="2"/>
      <c r="J18" s="2"/>
      <c r="K18" s="2"/>
      <c r="L18" s="1">
        <f t="shared" si="0"/>
        <v>3231020</v>
      </c>
      <c r="M18" s="13">
        <f t="shared" si="0"/>
        <v>3413090</v>
      </c>
      <c r="N18" s="14">
        <f>L18+M18</f>
        <v>6644110</v>
      </c>
      <c r="P18" s="3" t="s">
        <v>15</v>
      </c>
      <c r="Q18" s="2">
        <v>289</v>
      </c>
      <c r="R18" s="2">
        <v>0</v>
      </c>
      <c r="S18" s="2">
        <v>289</v>
      </c>
      <c r="T18" s="2">
        <v>0</v>
      </c>
      <c r="U18" s="2">
        <v>0</v>
      </c>
      <c r="V18" s="2">
        <v>867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578</v>
      </c>
      <c r="AB18" s="13">
        <f t="shared" si="1"/>
        <v>867</v>
      </c>
      <c r="AC18" s="18">
        <f>AA18+AB18</f>
        <v>1445</v>
      </c>
      <c r="AE18" s="3" t="s">
        <v>15</v>
      </c>
      <c r="AF18" s="2">
        <f t="shared" si="2"/>
        <v>5160</v>
      </c>
      <c r="AG18" s="2" t="str">
        <f t="shared" si="2"/>
        <v>N.A.</v>
      </c>
      <c r="AH18" s="2">
        <f t="shared" si="2"/>
        <v>6020</v>
      </c>
      <c r="AI18" s="2" t="str">
        <f t="shared" si="2"/>
        <v>N.A.</v>
      </c>
      <c r="AJ18" s="2" t="str">
        <f t="shared" si="2"/>
        <v>N.A.</v>
      </c>
      <c r="AK18" s="2">
        <f t="shared" si="2"/>
        <v>3936.6666666666665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5590</v>
      </c>
      <c r="AQ18" s="16">
        <f t="shared" si="2"/>
        <v>3936.6666666666665</v>
      </c>
      <c r="AR18" s="14">
        <f t="shared" si="2"/>
        <v>4598</v>
      </c>
    </row>
    <row r="19" spans="1:44" ht="15" customHeight="1" thickBot="1" x14ac:dyDescent="0.3">
      <c r="A19" s="4" t="s">
        <v>16</v>
      </c>
      <c r="B19" s="2">
        <f t="shared" ref="B19:K19" si="3">SUM(B15:B18)</f>
        <v>10177135</v>
      </c>
      <c r="C19" s="2">
        <f t="shared" si="3"/>
        <v>15945285.999999998</v>
      </c>
      <c r="D19" s="2">
        <f t="shared" si="3"/>
        <v>5964960</v>
      </c>
      <c r="E19" s="2">
        <f t="shared" si="3"/>
        <v>0</v>
      </c>
      <c r="F19" s="2">
        <f t="shared" si="3"/>
        <v>4017099.9999999995</v>
      </c>
      <c r="G19" s="2">
        <f t="shared" si="3"/>
        <v>4280090</v>
      </c>
      <c r="H19" s="2">
        <f t="shared" si="3"/>
        <v>1109760</v>
      </c>
      <c r="I19" s="2">
        <f t="shared" si="3"/>
        <v>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21268955</v>
      </c>
      <c r="M19" s="13">
        <f t="shared" ref="M19" si="5">C19+E19+G19+I19+K19</f>
        <v>20225376</v>
      </c>
      <c r="N19" s="18">
        <f>L19+M19</f>
        <v>41494331</v>
      </c>
      <c r="P19" s="4" t="s">
        <v>16</v>
      </c>
      <c r="Q19" s="2">
        <f t="shared" ref="Q19:Z19" si="6">SUM(Q15:Q18)</f>
        <v>2890</v>
      </c>
      <c r="R19" s="2">
        <f t="shared" si="6"/>
        <v>3179</v>
      </c>
      <c r="S19" s="2">
        <f t="shared" si="6"/>
        <v>1156</v>
      </c>
      <c r="T19" s="2">
        <f t="shared" si="6"/>
        <v>0</v>
      </c>
      <c r="U19" s="2">
        <f t="shared" si="6"/>
        <v>867</v>
      </c>
      <c r="V19" s="2">
        <f t="shared" si="6"/>
        <v>1445</v>
      </c>
      <c r="W19" s="2">
        <f t="shared" si="6"/>
        <v>578</v>
      </c>
      <c r="X19" s="2">
        <f t="shared" si="6"/>
        <v>289</v>
      </c>
      <c r="Y19" s="2">
        <f t="shared" si="6"/>
        <v>289</v>
      </c>
      <c r="Z19" s="2">
        <f t="shared" si="6"/>
        <v>0</v>
      </c>
      <c r="AA19" s="1">
        <f t="shared" ref="AA19" si="7">Q19+S19+U19+W19+Y19</f>
        <v>5780</v>
      </c>
      <c r="AB19" s="13">
        <f t="shared" ref="AB19" si="8">R19+T19+V19+X19+Z19</f>
        <v>4913</v>
      </c>
      <c r="AC19" s="14">
        <f>AA19+AB19</f>
        <v>10693</v>
      </c>
      <c r="AE19" s="4" t="s">
        <v>16</v>
      </c>
      <c r="AF19" s="2">
        <f t="shared" ref="AF19:AO19" si="9">IFERROR(B19/Q19, "N.A.")</f>
        <v>3521.5</v>
      </c>
      <c r="AG19" s="2">
        <f t="shared" si="9"/>
        <v>5015.8181818181811</v>
      </c>
      <c r="AH19" s="2">
        <f t="shared" si="9"/>
        <v>5160</v>
      </c>
      <c r="AI19" s="2" t="str">
        <f t="shared" si="9"/>
        <v>N.A.</v>
      </c>
      <c r="AJ19" s="2">
        <f t="shared" si="9"/>
        <v>4633.333333333333</v>
      </c>
      <c r="AK19" s="2">
        <f t="shared" si="9"/>
        <v>2962</v>
      </c>
      <c r="AL19" s="2">
        <f t="shared" si="9"/>
        <v>1920</v>
      </c>
      <c r="AM19" s="2">
        <f t="shared" si="9"/>
        <v>0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3679.75</v>
      </c>
      <c r="AQ19" s="16">
        <f t="shared" ref="AQ19" si="11">IFERROR(M19/AB19, "N.A.")</f>
        <v>4116.7058823529414</v>
      </c>
      <c r="AR19" s="14">
        <f t="shared" ref="AR19" si="12">IFERROR(N19/AC19, "N.A.")</f>
        <v>3880.5135135135133</v>
      </c>
    </row>
    <row r="20" spans="1:44" ht="15" customHeight="1" thickBot="1" x14ac:dyDescent="0.3">
      <c r="A20" s="5" t="s">
        <v>0</v>
      </c>
      <c r="B20" s="46">
        <f>B19+C19</f>
        <v>26122421</v>
      </c>
      <c r="C20" s="47"/>
      <c r="D20" s="46">
        <f>D19+E19</f>
        <v>5964960</v>
      </c>
      <c r="E20" s="47"/>
      <c r="F20" s="46">
        <f>F19+G19</f>
        <v>8297190</v>
      </c>
      <c r="G20" s="47"/>
      <c r="H20" s="46">
        <f>H19+I19</f>
        <v>1109760</v>
      </c>
      <c r="I20" s="47"/>
      <c r="J20" s="46">
        <f>J19+K19</f>
        <v>0</v>
      </c>
      <c r="K20" s="47"/>
      <c r="L20" s="46">
        <f>L19+M19</f>
        <v>41494331</v>
      </c>
      <c r="M20" s="50"/>
      <c r="N20" s="19">
        <f>B20+D20+F20+H20+J20</f>
        <v>41494331</v>
      </c>
      <c r="P20" s="5" t="s">
        <v>0</v>
      </c>
      <c r="Q20" s="46">
        <f>Q19+R19</f>
        <v>6069</v>
      </c>
      <c r="R20" s="47"/>
      <c r="S20" s="46">
        <f>S19+T19</f>
        <v>1156</v>
      </c>
      <c r="T20" s="47"/>
      <c r="U20" s="46">
        <f>U19+V19</f>
        <v>2312</v>
      </c>
      <c r="V20" s="47"/>
      <c r="W20" s="46">
        <f>W19+X19</f>
        <v>867</v>
      </c>
      <c r="X20" s="47"/>
      <c r="Y20" s="46">
        <f>Y19+Z19</f>
        <v>289</v>
      </c>
      <c r="Z20" s="47"/>
      <c r="AA20" s="46">
        <f>AA19+AB19</f>
        <v>10693</v>
      </c>
      <c r="AB20" s="47"/>
      <c r="AC20" s="20">
        <f>Q20+S20+U20+W20+Y20</f>
        <v>10693</v>
      </c>
      <c r="AE20" s="5" t="s">
        <v>0</v>
      </c>
      <c r="AF20" s="48">
        <f>IFERROR(B20/Q20,"N.A.")</f>
        <v>4304.2380952380954</v>
      </c>
      <c r="AG20" s="49"/>
      <c r="AH20" s="48">
        <f>IFERROR(D20/S20,"N.A.")</f>
        <v>5160</v>
      </c>
      <c r="AI20" s="49"/>
      <c r="AJ20" s="48">
        <f>IFERROR(F20/U20,"N.A.")</f>
        <v>3588.75</v>
      </c>
      <c r="AK20" s="49"/>
      <c r="AL20" s="48">
        <f>IFERROR(H20/W20,"N.A.")</f>
        <v>1280</v>
      </c>
      <c r="AM20" s="49"/>
      <c r="AN20" s="48">
        <f>IFERROR(J20/Y20,"N.A.")</f>
        <v>0</v>
      </c>
      <c r="AO20" s="49"/>
      <c r="AP20" s="48">
        <f>IFERROR(L20/AA20,"N.A.")</f>
        <v>3880.5135135135133</v>
      </c>
      <c r="AQ20" s="49"/>
      <c r="AR20" s="17">
        <f>IFERROR(N20/AC20, "N.A.")</f>
        <v>3880.5135135135133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0"/>
      <c r="P26" s="30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0"/>
      <c r="AE26" s="30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0"/>
    </row>
    <row r="27" spans="1:44" ht="15" customHeight="1" thickBot="1" x14ac:dyDescent="0.3">
      <c r="A27" s="3" t="s">
        <v>12</v>
      </c>
      <c r="B27" s="2"/>
      <c r="C27" s="2"/>
      <c r="D27" s="2">
        <v>4225180</v>
      </c>
      <c r="E27" s="2"/>
      <c r="F27" s="2">
        <v>3728100</v>
      </c>
      <c r="G27" s="2"/>
      <c r="H27" s="2">
        <v>994160</v>
      </c>
      <c r="I27" s="2"/>
      <c r="J27" s="2"/>
      <c r="K27" s="2"/>
      <c r="L27" s="1">
        <f t="shared" ref="L27:M30" si="13">B27+D27+F27+H27+J27</f>
        <v>8947440</v>
      </c>
      <c r="M27" s="13">
        <f t="shared" si="13"/>
        <v>0</v>
      </c>
      <c r="N27" s="14">
        <f>L27+M27</f>
        <v>8947440</v>
      </c>
      <c r="P27" s="3" t="s">
        <v>12</v>
      </c>
      <c r="Q27" s="2">
        <v>0</v>
      </c>
      <c r="R27" s="2">
        <v>0</v>
      </c>
      <c r="S27" s="2">
        <v>867</v>
      </c>
      <c r="T27" s="2">
        <v>0</v>
      </c>
      <c r="U27" s="2">
        <v>578</v>
      </c>
      <c r="V27" s="2">
        <v>0</v>
      </c>
      <c r="W27" s="2">
        <v>289</v>
      </c>
      <c r="X27" s="2">
        <v>0</v>
      </c>
      <c r="Y27" s="2">
        <v>0</v>
      </c>
      <c r="Z27" s="2">
        <v>0</v>
      </c>
      <c r="AA27" s="1">
        <f t="shared" ref="AA27:AB30" si="14">Q27+S27+U27+W27+Y27</f>
        <v>1734</v>
      </c>
      <c r="AB27" s="13">
        <f t="shared" si="14"/>
        <v>0</v>
      </c>
      <c r="AC27" s="14">
        <f>AA27+AB27</f>
        <v>1734</v>
      </c>
      <c r="AE27" s="3" t="s">
        <v>12</v>
      </c>
      <c r="AF27" s="2" t="str">
        <f t="shared" ref="AF27:AR30" si="15">IFERROR(B27/Q27, "N.A.")</f>
        <v>N.A.</v>
      </c>
      <c r="AG27" s="2" t="str">
        <f t="shared" si="15"/>
        <v>N.A.</v>
      </c>
      <c r="AH27" s="2">
        <f t="shared" si="15"/>
        <v>4873.333333333333</v>
      </c>
      <c r="AI27" s="2" t="str">
        <f t="shared" si="15"/>
        <v>N.A.</v>
      </c>
      <c r="AJ27" s="2">
        <f t="shared" si="15"/>
        <v>6450</v>
      </c>
      <c r="AK27" s="2" t="str">
        <f t="shared" si="15"/>
        <v>N.A.</v>
      </c>
      <c r="AL27" s="2">
        <f t="shared" si="15"/>
        <v>3440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5160</v>
      </c>
      <c r="AQ27" s="16" t="str">
        <f t="shared" si="15"/>
        <v>N.A.</v>
      </c>
      <c r="AR27" s="14">
        <f t="shared" si="15"/>
        <v>5160</v>
      </c>
    </row>
    <row r="28" spans="1:44" ht="15" customHeight="1" thickBot="1" x14ac:dyDescent="0.3">
      <c r="A28" s="3" t="s">
        <v>13</v>
      </c>
      <c r="B28" s="2">
        <v>1491240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1491240</v>
      </c>
      <c r="M28" s="13">
        <f t="shared" si="13"/>
        <v>0</v>
      </c>
      <c r="N28" s="14">
        <f>L28+M28</f>
        <v>1491240</v>
      </c>
      <c r="P28" s="3" t="s">
        <v>13</v>
      </c>
      <c r="Q28" s="2">
        <v>289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289</v>
      </c>
      <c r="AB28" s="13">
        <f t="shared" si="14"/>
        <v>0</v>
      </c>
      <c r="AC28" s="14">
        <f>AA28+AB28</f>
        <v>289</v>
      </c>
      <c r="AE28" s="3" t="s">
        <v>13</v>
      </c>
      <c r="AF28" s="2">
        <f t="shared" si="15"/>
        <v>5160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5160</v>
      </c>
      <c r="AQ28" s="16" t="str">
        <f t="shared" si="15"/>
        <v>N.A.</v>
      </c>
      <c r="AR28" s="14">
        <f t="shared" si="15"/>
        <v>5160</v>
      </c>
    </row>
    <row r="29" spans="1:44" ht="15" customHeight="1" thickBot="1" x14ac:dyDescent="0.3">
      <c r="A29" s="3" t="s">
        <v>14</v>
      </c>
      <c r="B29" s="2">
        <v>3541695</v>
      </c>
      <c r="C29" s="2">
        <v>13409600</v>
      </c>
      <c r="D29" s="2"/>
      <c r="E29" s="2"/>
      <c r="F29" s="2"/>
      <c r="G29" s="2"/>
      <c r="H29" s="2"/>
      <c r="I29" s="2">
        <v>0</v>
      </c>
      <c r="J29" s="2"/>
      <c r="K29" s="2"/>
      <c r="L29" s="1">
        <f t="shared" si="13"/>
        <v>3541695</v>
      </c>
      <c r="M29" s="13">
        <f t="shared" si="13"/>
        <v>13409600</v>
      </c>
      <c r="N29" s="14">
        <f>L29+M29</f>
        <v>16951295</v>
      </c>
      <c r="P29" s="3" t="s">
        <v>14</v>
      </c>
      <c r="Q29" s="2">
        <v>867</v>
      </c>
      <c r="R29" s="2">
        <v>2601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289</v>
      </c>
      <c r="Y29" s="2">
        <v>0</v>
      </c>
      <c r="Z29" s="2">
        <v>0</v>
      </c>
      <c r="AA29" s="1">
        <f t="shared" si="14"/>
        <v>867</v>
      </c>
      <c r="AB29" s="13">
        <f t="shared" si="14"/>
        <v>2890</v>
      </c>
      <c r="AC29" s="14">
        <f>AA29+AB29</f>
        <v>3757</v>
      </c>
      <c r="AE29" s="3" t="s">
        <v>14</v>
      </c>
      <c r="AF29" s="2">
        <f t="shared" si="15"/>
        <v>4085</v>
      </c>
      <c r="AG29" s="2">
        <f t="shared" si="15"/>
        <v>5155.5555555555557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0</v>
      </c>
      <c r="AN29" s="2" t="str">
        <f t="shared" si="15"/>
        <v>N.A.</v>
      </c>
      <c r="AO29" s="2" t="str">
        <f t="shared" si="15"/>
        <v>N.A.</v>
      </c>
      <c r="AP29" s="15">
        <f t="shared" si="15"/>
        <v>4085</v>
      </c>
      <c r="AQ29" s="16">
        <f t="shared" si="15"/>
        <v>4640</v>
      </c>
      <c r="AR29" s="14">
        <f t="shared" si="15"/>
        <v>4511.9230769230771</v>
      </c>
    </row>
    <row r="30" spans="1:44" ht="15" customHeight="1" thickBot="1" x14ac:dyDescent="0.3">
      <c r="A30" s="3" t="s">
        <v>15</v>
      </c>
      <c r="B30" s="2">
        <v>1491240</v>
      </c>
      <c r="C30" s="2"/>
      <c r="D30" s="2">
        <v>1739780</v>
      </c>
      <c r="E30" s="2"/>
      <c r="F30" s="2"/>
      <c r="G30" s="2">
        <v>3413090</v>
      </c>
      <c r="H30" s="2"/>
      <c r="I30" s="2"/>
      <c r="J30" s="2"/>
      <c r="K30" s="2"/>
      <c r="L30" s="1">
        <f t="shared" si="13"/>
        <v>3231020</v>
      </c>
      <c r="M30" s="13">
        <f t="shared" si="13"/>
        <v>3413090</v>
      </c>
      <c r="N30" s="14">
        <f>L30+M30</f>
        <v>6644110</v>
      </c>
      <c r="P30" s="3" t="s">
        <v>15</v>
      </c>
      <c r="Q30" s="2">
        <v>289</v>
      </c>
      <c r="R30" s="2">
        <v>0</v>
      </c>
      <c r="S30" s="2">
        <v>289</v>
      </c>
      <c r="T30" s="2">
        <v>0</v>
      </c>
      <c r="U30" s="2">
        <v>0</v>
      </c>
      <c r="V30" s="2">
        <v>867</v>
      </c>
      <c r="W30" s="2">
        <v>0</v>
      </c>
      <c r="X30" s="2">
        <v>0</v>
      </c>
      <c r="Y30" s="2">
        <v>0</v>
      </c>
      <c r="Z30" s="2">
        <v>0</v>
      </c>
      <c r="AA30" s="1">
        <f t="shared" si="14"/>
        <v>578</v>
      </c>
      <c r="AB30" s="13">
        <f t="shared" si="14"/>
        <v>867</v>
      </c>
      <c r="AC30" s="18">
        <f>AA30+AB30</f>
        <v>1445</v>
      </c>
      <c r="AE30" s="3" t="s">
        <v>15</v>
      </c>
      <c r="AF30" s="2">
        <f t="shared" si="15"/>
        <v>5160</v>
      </c>
      <c r="AG30" s="2" t="str">
        <f t="shared" si="15"/>
        <v>N.A.</v>
      </c>
      <c r="AH30" s="2">
        <f t="shared" si="15"/>
        <v>6020</v>
      </c>
      <c r="AI30" s="2" t="str">
        <f t="shared" si="15"/>
        <v>N.A.</v>
      </c>
      <c r="AJ30" s="2" t="str">
        <f t="shared" si="15"/>
        <v>N.A.</v>
      </c>
      <c r="AK30" s="2">
        <f t="shared" si="15"/>
        <v>3936.6666666666665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5590</v>
      </c>
      <c r="AQ30" s="16">
        <f t="shared" si="15"/>
        <v>3936.6666666666665</v>
      </c>
      <c r="AR30" s="14">
        <f t="shared" si="15"/>
        <v>4598</v>
      </c>
    </row>
    <row r="31" spans="1:44" ht="15" customHeight="1" thickBot="1" x14ac:dyDescent="0.3">
      <c r="A31" s="4" t="s">
        <v>16</v>
      </c>
      <c r="B31" s="2">
        <f t="shared" ref="B31:K31" si="16">SUM(B27:B30)</f>
        <v>6524175</v>
      </c>
      <c r="C31" s="2">
        <f t="shared" si="16"/>
        <v>13409600</v>
      </c>
      <c r="D31" s="2">
        <f t="shared" si="16"/>
        <v>5964960</v>
      </c>
      <c r="E31" s="2">
        <f t="shared" si="16"/>
        <v>0</v>
      </c>
      <c r="F31" s="2">
        <f t="shared" si="16"/>
        <v>3728100</v>
      </c>
      <c r="G31" s="2">
        <f t="shared" si="16"/>
        <v>3413090</v>
      </c>
      <c r="H31" s="2">
        <f t="shared" si="16"/>
        <v>994160</v>
      </c>
      <c r="I31" s="2">
        <f t="shared" si="16"/>
        <v>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17211395</v>
      </c>
      <c r="M31" s="13">
        <f t="shared" ref="M31" si="18">C31+E31+G31+I31+K31</f>
        <v>16822690</v>
      </c>
      <c r="N31" s="18">
        <f>L31+M31</f>
        <v>34034085</v>
      </c>
      <c r="P31" s="4" t="s">
        <v>16</v>
      </c>
      <c r="Q31" s="2">
        <f t="shared" ref="Q31:Z31" si="19">SUM(Q27:Q30)</f>
        <v>1445</v>
      </c>
      <c r="R31" s="2">
        <f t="shared" si="19"/>
        <v>2601</v>
      </c>
      <c r="S31" s="2">
        <f t="shared" si="19"/>
        <v>1156</v>
      </c>
      <c r="T31" s="2">
        <f t="shared" si="19"/>
        <v>0</v>
      </c>
      <c r="U31" s="2">
        <f t="shared" si="19"/>
        <v>578</v>
      </c>
      <c r="V31" s="2">
        <f t="shared" si="19"/>
        <v>867</v>
      </c>
      <c r="W31" s="2">
        <f t="shared" si="19"/>
        <v>289</v>
      </c>
      <c r="X31" s="2">
        <f t="shared" si="19"/>
        <v>289</v>
      </c>
      <c r="Y31" s="2">
        <f t="shared" si="19"/>
        <v>0</v>
      </c>
      <c r="Z31" s="2">
        <f t="shared" si="19"/>
        <v>0</v>
      </c>
      <c r="AA31" s="1">
        <f t="shared" ref="AA31" si="20">Q31+S31+U31+W31+Y31</f>
        <v>3468</v>
      </c>
      <c r="AB31" s="13">
        <f t="shared" ref="AB31" si="21">R31+T31+V31+X31+Z31</f>
        <v>3757</v>
      </c>
      <c r="AC31" s="14">
        <f>AA31+AB31</f>
        <v>7225</v>
      </c>
      <c r="AE31" s="4" t="s">
        <v>16</v>
      </c>
      <c r="AF31" s="2">
        <f t="shared" ref="AF31:AO31" si="22">IFERROR(B31/Q31, "N.A.")</f>
        <v>4515</v>
      </c>
      <c r="AG31" s="2">
        <f t="shared" si="22"/>
        <v>5155.5555555555557</v>
      </c>
      <c r="AH31" s="2">
        <f t="shared" si="22"/>
        <v>5160</v>
      </c>
      <c r="AI31" s="2" t="str">
        <f t="shared" si="22"/>
        <v>N.A.</v>
      </c>
      <c r="AJ31" s="2">
        <f t="shared" si="22"/>
        <v>6450</v>
      </c>
      <c r="AK31" s="2">
        <f t="shared" si="22"/>
        <v>3936.6666666666665</v>
      </c>
      <c r="AL31" s="2">
        <f t="shared" si="22"/>
        <v>3440</v>
      </c>
      <c r="AM31" s="2">
        <f t="shared" si="22"/>
        <v>0</v>
      </c>
      <c r="AN31" s="2" t="str">
        <f t="shared" si="22"/>
        <v>N.A.</v>
      </c>
      <c r="AO31" s="2" t="str">
        <f t="shared" si="22"/>
        <v>N.A.</v>
      </c>
      <c r="AP31" s="15">
        <f t="shared" ref="AP31" si="23">IFERROR(L31/AA31, "N.A.")</f>
        <v>4962.916666666667</v>
      </c>
      <c r="AQ31" s="16">
        <f t="shared" ref="AQ31" si="24">IFERROR(M31/AB31, "N.A.")</f>
        <v>4477.6923076923076</v>
      </c>
      <c r="AR31" s="14">
        <f t="shared" ref="AR31" si="25">IFERROR(N31/AC31, "N.A.")</f>
        <v>4710.6000000000004</v>
      </c>
    </row>
    <row r="32" spans="1:44" ht="15" customHeight="1" thickBot="1" x14ac:dyDescent="0.3">
      <c r="A32" s="5" t="s">
        <v>0</v>
      </c>
      <c r="B32" s="46">
        <f>B31+C31</f>
        <v>19933775</v>
      </c>
      <c r="C32" s="47"/>
      <c r="D32" s="46">
        <f>D31+E31</f>
        <v>5964960</v>
      </c>
      <c r="E32" s="47"/>
      <c r="F32" s="46">
        <f>F31+G31</f>
        <v>7141190</v>
      </c>
      <c r="G32" s="47"/>
      <c r="H32" s="46">
        <f>H31+I31</f>
        <v>994160</v>
      </c>
      <c r="I32" s="47"/>
      <c r="J32" s="46">
        <f>J31+K31</f>
        <v>0</v>
      </c>
      <c r="K32" s="47"/>
      <c r="L32" s="46">
        <f>L31+M31</f>
        <v>34034085</v>
      </c>
      <c r="M32" s="50"/>
      <c r="N32" s="19">
        <f>B32+D32+F32+H32+J32</f>
        <v>34034085</v>
      </c>
      <c r="P32" s="5" t="s">
        <v>0</v>
      </c>
      <c r="Q32" s="46">
        <f>Q31+R31</f>
        <v>4046</v>
      </c>
      <c r="R32" s="47"/>
      <c r="S32" s="46">
        <f>S31+T31</f>
        <v>1156</v>
      </c>
      <c r="T32" s="47"/>
      <c r="U32" s="46">
        <f>U31+V31</f>
        <v>1445</v>
      </c>
      <c r="V32" s="47"/>
      <c r="W32" s="46">
        <f>W31+X31</f>
        <v>578</v>
      </c>
      <c r="X32" s="47"/>
      <c r="Y32" s="46">
        <f>Y31+Z31</f>
        <v>0</v>
      </c>
      <c r="Z32" s="47"/>
      <c r="AA32" s="46">
        <f>AA31+AB31</f>
        <v>7225</v>
      </c>
      <c r="AB32" s="47"/>
      <c r="AC32" s="20">
        <f>Q32+S32+U32+W32+Y32</f>
        <v>7225</v>
      </c>
      <c r="AE32" s="5" t="s">
        <v>0</v>
      </c>
      <c r="AF32" s="48">
        <f>IFERROR(B32/Q32,"N.A.")</f>
        <v>4926.7857142857147</v>
      </c>
      <c r="AG32" s="49"/>
      <c r="AH32" s="48">
        <f>IFERROR(D32/S32,"N.A.")</f>
        <v>5160</v>
      </c>
      <c r="AI32" s="49"/>
      <c r="AJ32" s="48">
        <f>IFERROR(F32/U32,"N.A.")</f>
        <v>4942</v>
      </c>
      <c r="AK32" s="49"/>
      <c r="AL32" s="48">
        <f>IFERROR(H32/W32,"N.A.")</f>
        <v>1720</v>
      </c>
      <c r="AM32" s="49"/>
      <c r="AN32" s="48" t="str">
        <f>IFERROR(J32/Y32,"N.A.")</f>
        <v>N.A.</v>
      </c>
      <c r="AO32" s="49"/>
      <c r="AP32" s="48">
        <f>IFERROR(L32/AA32,"N.A.")</f>
        <v>4710.6000000000004</v>
      </c>
      <c r="AQ32" s="49"/>
      <c r="AR32" s="17">
        <f>IFERROR(N32/AC32, "N.A.")</f>
        <v>4710.6000000000004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0"/>
      <c r="P38" s="30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0"/>
      <c r="AE38" s="30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0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>
        <v>289000</v>
      </c>
      <c r="G39" s="2"/>
      <c r="H39" s="2">
        <v>115600</v>
      </c>
      <c r="I39" s="2"/>
      <c r="J39" s="2"/>
      <c r="K39" s="2"/>
      <c r="L39" s="1">
        <f t="shared" ref="L39:M42" si="26">B39+D39+F39+H39+J39</f>
        <v>404600</v>
      </c>
      <c r="M39" s="13">
        <f t="shared" si="26"/>
        <v>0</v>
      </c>
      <c r="N39" s="14">
        <f>L39+M39</f>
        <v>404600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289</v>
      </c>
      <c r="V39" s="2">
        <v>0</v>
      </c>
      <c r="W39" s="2">
        <v>289</v>
      </c>
      <c r="X39" s="2">
        <v>0</v>
      </c>
      <c r="Y39" s="2">
        <v>0</v>
      </c>
      <c r="Z39" s="2">
        <v>0</v>
      </c>
      <c r="AA39" s="1">
        <f t="shared" ref="AA39:AB42" si="27">Q39+S39+U39+W39+Y39</f>
        <v>578</v>
      </c>
      <c r="AB39" s="13">
        <f t="shared" si="27"/>
        <v>0</v>
      </c>
      <c r="AC39" s="14">
        <f>AA39+AB39</f>
        <v>578</v>
      </c>
      <c r="AE39" s="3" t="s">
        <v>12</v>
      </c>
      <c r="AF39" s="2" t="str">
        <f t="shared" ref="AF39:AR42" si="28">IFERROR(B39/Q39, "N.A.")</f>
        <v>N.A.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>
        <f t="shared" si="28"/>
        <v>1000</v>
      </c>
      <c r="AK39" s="2" t="str">
        <f t="shared" si="28"/>
        <v>N.A.</v>
      </c>
      <c r="AL39" s="2">
        <f t="shared" si="28"/>
        <v>400</v>
      </c>
      <c r="AM39" s="2" t="str">
        <f t="shared" si="28"/>
        <v>N.A.</v>
      </c>
      <c r="AN39" s="2" t="str">
        <f t="shared" si="28"/>
        <v>N.A.</v>
      </c>
      <c r="AO39" s="2" t="str">
        <f t="shared" si="28"/>
        <v>N.A.</v>
      </c>
      <c r="AP39" s="15">
        <f t="shared" si="28"/>
        <v>700</v>
      </c>
      <c r="AQ39" s="16" t="str">
        <f t="shared" si="28"/>
        <v>N.A.</v>
      </c>
      <c r="AR39" s="14">
        <f t="shared" si="28"/>
        <v>700</v>
      </c>
    </row>
    <row r="40" spans="1:44" ht="15" customHeight="1" thickBot="1" x14ac:dyDescent="0.3">
      <c r="A40" s="3" t="s">
        <v>13</v>
      </c>
      <c r="B40" s="2">
        <v>621350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621350</v>
      </c>
      <c r="M40" s="13">
        <f t="shared" si="26"/>
        <v>0</v>
      </c>
      <c r="N40" s="14">
        <f>L40+M40</f>
        <v>621350</v>
      </c>
      <c r="P40" s="3" t="s">
        <v>13</v>
      </c>
      <c r="Q40" s="2">
        <v>289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289</v>
      </c>
      <c r="AB40" s="13">
        <f t="shared" si="27"/>
        <v>0</v>
      </c>
      <c r="AC40" s="14">
        <f>AA40+AB40</f>
        <v>289</v>
      </c>
      <c r="AE40" s="3" t="s">
        <v>13</v>
      </c>
      <c r="AF40" s="2">
        <f t="shared" si="28"/>
        <v>2150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2150</v>
      </c>
      <c r="AQ40" s="16" t="str">
        <f t="shared" si="28"/>
        <v>N.A.</v>
      </c>
      <c r="AR40" s="14">
        <f t="shared" si="28"/>
        <v>2150</v>
      </c>
    </row>
    <row r="41" spans="1:44" ht="15" customHeight="1" thickBot="1" x14ac:dyDescent="0.3">
      <c r="A41" s="3" t="s">
        <v>14</v>
      </c>
      <c r="B41" s="2">
        <v>3031610</v>
      </c>
      <c r="C41" s="2">
        <v>2535686</v>
      </c>
      <c r="D41" s="2"/>
      <c r="E41" s="2"/>
      <c r="F41" s="2"/>
      <c r="G41" s="2">
        <v>866999.99999999988</v>
      </c>
      <c r="H41" s="2"/>
      <c r="I41" s="2"/>
      <c r="J41" s="2">
        <v>0</v>
      </c>
      <c r="K41" s="2"/>
      <c r="L41" s="1">
        <f t="shared" si="26"/>
        <v>3031610</v>
      </c>
      <c r="M41" s="13">
        <f t="shared" si="26"/>
        <v>3402686</v>
      </c>
      <c r="N41" s="14">
        <f>L41+M41</f>
        <v>6434296</v>
      </c>
      <c r="P41" s="3" t="s">
        <v>14</v>
      </c>
      <c r="Q41" s="2">
        <v>1156</v>
      </c>
      <c r="R41" s="2">
        <v>578</v>
      </c>
      <c r="S41" s="2">
        <v>0</v>
      </c>
      <c r="T41" s="2">
        <v>0</v>
      </c>
      <c r="U41" s="2">
        <v>0</v>
      </c>
      <c r="V41" s="2">
        <v>578</v>
      </c>
      <c r="W41" s="2">
        <v>0</v>
      </c>
      <c r="X41" s="2">
        <v>0</v>
      </c>
      <c r="Y41" s="2">
        <v>289</v>
      </c>
      <c r="Z41" s="2">
        <v>0</v>
      </c>
      <c r="AA41" s="1">
        <f t="shared" si="27"/>
        <v>1445</v>
      </c>
      <c r="AB41" s="13">
        <f t="shared" si="27"/>
        <v>1156</v>
      </c>
      <c r="AC41" s="14">
        <f>AA41+AB41</f>
        <v>2601</v>
      </c>
      <c r="AE41" s="3" t="s">
        <v>14</v>
      </c>
      <c r="AF41" s="2">
        <f t="shared" si="28"/>
        <v>2622.5</v>
      </c>
      <c r="AG41" s="2">
        <f t="shared" si="28"/>
        <v>4387</v>
      </c>
      <c r="AH41" s="2" t="str">
        <f t="shared" si="28"/>
        <v>N.A.</v>
      </c>
      <c r="AI41" s="2" t="str">
        <f t="shared" si="28"/>
        <v>N.A.</v>
      </c>
      <c r="AJ41" s="2" t="str">
        <f t="shared" si="28"/>
        <v>N.A.</v>
      </c>
      <c r="AK41" s="2">
        <f t="shared" si="28"/>
        <v>1499.9999999999998</v>
      </c>
      <c r="AL41" s="2" t="str">
        <f t="shared" si="28"/>
        <v>N.A.</v>
      </c>
      <c r="AM41" s="2" t="str">
        <f t="shared" si="28"/>
        <v>N.A.</v>
      </c>
      <c r="AN41" s="2">
        <f t="shared" si="28"/>
        <v>0</v>
      </c>
      <c r="AO41" s="2" t="str">
        <f t="shared" si="28"/>
        <v>N.A.</v>
      </c>
      <c r="AP41" s="15">
        <f t="shared" si="28"/>
        <v>2098</v>
      </c>
      <c r="AQ41" s="16">
        <f t="shared" si="28"/>
        <v>2943.5</v>
      </c>
      <c r="AR41" s="14">
        <f t="shared" si="28"/>
        <v>2473.7777777777778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6"/>
        <v>0</v>
      </c>
      <c r="M42" s="13">
        <f t="shared" si="26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7"/>
        <v>0</v>
      </c>
      <c r="AB42" s="13">
        <f t="shared" si="27"/>
        <v>0</v>
      </c>
      <c r="AC42" s="14">
        <f>AA42+AB42</f>
        <v>0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 t="str">
        <f t="shared" si="28"/>
        <v>N.A.</v>
      </c>
      <c r="AQ42" s="16" t="str">
        <f t="shared" si="28"/>
        <v>N.A.</v>
      </c>
      <c r="AR42" s="14" t="str">
        <f t="shared" si="28"/>
        <v>N.A.</v>
      </c>
    </row>
    <row r="43" spans="1:44" ht="15" customHeight="1" thickBot="1" x14ac:dyDescent="0.3">
      <c r="A43" s="4" t="s">
        <v>16</v>
      </c>
      <c r="B43" s="2">
        <f t="shared" ref="B43:K43" si="29">SUM(B39:B42)</f>
        <v>3652960</v>
      </c>
      <c r="C43" s="2">
        <f t="shared" si="29"/>
        <v>2535686</v>
      </c>
      <c r="D43" s="2">
        <f t="shared" si="29"/>
        <v>0</v>
      </c>
      <c r="E43" s="2">
        <f t="shared" si="29"/>
        <v>0</v>
      </c>
      <c r="F43" s="2">
        <f t="shared" si="29"/>
        <v>289000</v>
      </c>
      <c r="G43" s="2">
        <f t="shared" si="29"/>
        <v>866999.99999999988</v>
      </c>
      <c r="H43" s="2">
        <f t="shared" si="29"/>
        <v>115600</v>
      </c>
      <c r="I43" s="2">
        <f t="shared" si="29"/>
        <v>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4057560</v>
      </c>
      <c r="M43" s="13">
        <f t="shared" ref="M43" si="31">C43+E43+G43+I43+K43</f>
        <v>3402686</v>
      </c>
      <c r="N43" s="18">
        <f>L43+M43</f>
        <v>7460246</v>
      </c>
      <c r="P43" s="4" t="s">
        <v>16</v>
      </c>
      <c r="Q43" s="2">
        <f t="shared" ref="Q43:Z43" si="32">SUM(Q39:Q42)</f>
        <v>1445</v>
      </c>
      <c r="R43" s="2">
        <f t="shared" si="32"/>
        <v>578</v>
      </c>
      <c r="S43" s="2">
        <f t="shared" si="32"/>
        <v>0</v>
      </c>
      <c r="T43" s="2">
        <f t="shared" si="32"/>
        <v>0</v>
      </c>
      <c r="U43" s="2">
        <f t="shared" si="32"/>
        <v>289</v>
      </c>
      <c r="V43" s="2">
        <f t="shared" si="32"/>
        <v>578</v>
      </c>
      <c r="W43" s="2">
        <f t="shared" si="32"/>
        <v>289</v>
      </c>
      <c r="X43" s="2">
        <f t="shared" si="32"/>
        <v>0</v>
      </c>
      <c r="Y43" s="2">
        <f t="shared" si="32"/>
        <v>289</v>
      </c>
      <c r="Z43" s="2">
        <f t="shared" si="32"/>
        <v>0</v>
      </c>
      <c r="AA43" s="1">
        <f t="shared" ref="AA43" si="33">Q43+S43+U43+W43+Y43</f>
        <v>2312</v>
      </c>
      <c r="AB43" s="13">
        <f t="shared" ref="AB43" si="34">R43+T43+V43+X43+Z43</f>
        <v>1156</v>
      </c>
      <c r="AC43" s="18">
        <f>AA43+AB43</f>
        <v>3468</v>
      </c>
      <c r="AE43" s="4" t="s">
        <v>16</v>
      </c>
      <c r="AF43" s="2">
        <f t="shared" ref="AF43:AO43" si="35">IFERROR(B43/Q43, "N.A.")</f>
        <v>2528</v>
      </c>
      <c r="AG43" s="2">
        <f t="shared" si="35"/>
        <v>4387</v>
      </c>
      <c r="AH43" s="2" t="str">
        <f t="shared" si="35"/>
        <v>N.A.</v>
      </c>
      <c r="AI43" s="2" t="str">
        <f t="shared" si="35"/>
        <v>N.A.</v>
      </c>
      <c r="AJ43" s="2">
        <f t="shared" si="35"/>
        <v>1000</v>
      </c>
      <c r="AK43" s="2">
        <f t="shared" si="35"/>
        <v>1499.9999999999998</v>
      </c>
      <c r="AL43" s="2">
        <f t="shared" si="35"/>
        <v>400</v>
      </c>
      <c r="AM43" s="2" t="str">
        <f t="shared" si="35"/>
        <v>N.A.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1755</v>
      </c>
      <c r="AQ43" s="16">
        <f t="shared" ref="AQ43" si="37">IFERROR(M43/AB43, "N.A.")</f>
        <v>2943.5</v>
      </c>
      <c r="AR43" s="14">
        <f t="shared" ref="AR43" si="38">IFERROR(N43/AC43, "N.A.")</f>
        <v>2151.1666666666665</v>
      </c>
    </row>
    <row r="44" spans="1:44" ht="15" customHeight="1" thickBot="1" x14ac:dyDescent="0.3">
      <c r="A44" s="5" t="s">
        <v>0</v>
      </c>
      <c r="B44" s="46">
        <f>B43+C43</f>
        <v>6188646</v>
      </c>
      <c r="C44" s="47"/>
      <c r="D44" s="46">
        <f>D43+E43</f>
        <v>0</v>
      </c>
      <c r="E44" s="47"/>
      <c r="F44" s="46">
        <f>F43+G43</f>
        <v>1156000</v>
      </c>
      <c r="G44" s="47"/>
      <c r="H44" s="46">
        <f>H43+I43</f>
        <v>115600</v>
      </c>
      <c r="I44" s="47"/>
      <c r="J44" s="46">
        <f>J43+K43</f>
        <v>0</v>
      </c>
      <c r="K44" s="47"/>
      <c r="L44" s="46">
        <f>L43+M43</f>
        <v>7460246</v>
      </c>
      <c r="M44" s="50"/>
      <c r="N44" s="19">
        <f>B44+D44+F44+H44+J44</f>
        <v>7460246</v>
      </c>
      <c r="P44" s="5" t="s">
        <v>0</v>
      </c>
      <c r="Q44" s="46">
        <f>Q43+R43</f>
        <v>2023</v>
      </c>
      <c r="R44" s="47"/>
      <c r="S44" s="46">
        <f>S43+T43</f>
        <v>0</v>
      </c>
      <c r="T44" s="47"/>
      <c r="U44" s="46">
        <f>U43+V43</f>
        <v>867</v>
      </c>
      <c r="V44" s="47"/>
      <c r="W44" s="46">
        <f>W43+X43</f>
        <v>289</v>
      </c>
      <c r="X44" s="47"/>
      <c r="Y44" s="46">
        <f>Y43+Z43</f>
        <v>289</v>
      </c>
      <c r="Z44" s="47"/>
      <c r="AA44" s="46">
        <f>AA43+AB43</f>
        <v>3468</v>
      </c>
      <c r="AB44" s="50"/>
      <c r="AC44" s="19">
        <f>Q44+S44+U44+W44+Y44</f>
        <v>3468</v>
      </c>
      <c r="AE44" s="5" t="s">
        <v>0</v>
      </c>
      <c r="AF44" s="48">
        <f>IFERROR(B44/Q44,"N.A.")</f>
        <v>3059.1428571428573</v>
      </c>
      <c r="AG44" s="49"/>
      <c r="AH44" s="48" t="str">
        <f>IFERROR(D44/S44,"N.A.")</f>
        <v>N.A.</v>
      </c>
      <c r="AI44" s="49"/>
      <c r="AJ44" s="48">
        <f>IFERROR(F44/U44,"N.A.")</f>
        <v>1333.3333333333333</v>
      </c>
      <c r="AK44" s="49"/>
      <c r="AL44" s="48">
        <f>IFERROR(H44/W44,"N.A.")</f>
        <v>400</v>
      </c>
      <c r="AM44" s="49"/>
      <c r="AN44" s="48">
        <f>IFERROR(J44/Y44,"N.A.")</f>
        <v>0</v>
      </c>
      <c r="AO44" s="49"/>
      <c r="AP44" s="48">
        <f>IFERROR(L44/AA44,"N.A.")</f>
        <v>2151.1666666666665</v>
      </c>
      <c r="AQ44" s="49"/>
      <c r="AR44" s="17">
        <f>IFERROR(N44/AC44, "N.A.")</f>
        <v>2151.1666666666665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0"/>
      <c r="P14" s="30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0"/>
      <c r="AE14" s="30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0"/>
    </row>
    <row r="15" spans="1:44" ht="15" customHeight="1" thickBot="1" x14ac:dyDescent="0.3">
      <c r="A15" s="3" t="s">
        <v>12</v>
      </c>
      <c r="B15" s="2">
        <v>21750514.999999996</v>
      </c>
      <c r="C15" s="2"/>
      <c r="D15" s="2">
        <v>19371844</v>
      </c>
      <c r="E15" s="2"/>
      <c r="F15" s="2">
        <v>19381440.000000007</v>
      </c>
      <c r="G15" s="2"/>
      <c r="H15" s="2">
        <v>44089557.000000022</v>
      </c>
      <c r="I15" s="2"/>
      <c r="J15" s="2">
        <v>0</v>
      </c>
      <c r="K15" s="2"/>
      <c r="L15" s="1">
        <f t="shared" ref="L15:M18" si="0">B15+D15+F15+H15+J15</f>
        <v>104593356.00000003</v>
      </c>
      <c r="M15" s="13">
        <f t="shared" si="0"/>
        <v>0</v>
      </c>
      <c r="N15" s="14">
        <f>L15+M15</f>
        <v>104593356.00000003</v>
      </c>
      <c r="P15" s="3" t="s">
        <v>12</v>
      </c>
      <c r="Q15" s="2">
        <v>7965</v>
      </c>
      <c r="R15" s="2">
        <v>0</v>
      </c>
      <c r="S15" s="2">
        <v>4714</v>
      </c>
      <c r="T15" s="2">
        <v>0</v>
      </c>
      <c r="U15" s="2">
        <v>4627</v>
      </c>
      <c r="V15" s="2">
        <v>0</v>
      </c>
      <c r="W15" s="2">
        <v>19952</v>
      </c>
      <c r="X15" s="2">
        <v>0</v>
      </c>
      <c r="Y15" s="2">
        <v>5199</v>
      </c>
      <c r="Z15" s="2">
        <v>0</v>
      </c>
      <c r="AA15" s="1">
        <f t="shared" ref="AA15:AB18" si="1">Q15+S15+U15+W15+Y15</f>
        <v>42457</v>
      </c>
      <c r="AB15" s="13">
        <f t="shared" si="1"/>
        <v>0</v>
      </c>
      <c r="AC15" s="14">
        <f>AA15+AB15</f>
        <v>42457</v>
      </c>
      <c r="AE15" s="3" t="s">
        <v>12</v>
      </c>
      <c r="AF15" s="2">
        <f t="shared" ref="AF15:AR18" si="2">IFERROR(B15/Q15, "N.A.")</f>
        <v>2730.7614563716252</v>
      </c>
      <c r="AG15" s="2" t="str">
        <f t="shared" si="2"/>
        <v>N.A.</v>
      </c>
      <c r="AH15" s="2">
        <f t="shared" si="2"/>
        <v>4109.4280865506998</v>
      </c>
      <c r="AI15" s="2" t="str">
        <f t="shared" si="2"/>
        <v>N.A.</v>
      </c>
      <c r="AJ15" s="2">
        <f t="shared" si="2"/>
        <v>4188.7702615085382</v>
      </c>
      <c r="AK15" s="2" t="str">
        <f t="shared" si="2"/>
        <v>N.A.</v>
      </c>
      <c r="AL15" s="2">
        <f t="shared" si="2"/>
        <v>2209.7813251804341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2463.5126363143895</v>
      </c>
      <c r="AQ15" s="16" t="str">
        <f t="shared" si="2"/>
        <v>N.A.</v>
      </c>
      <c r="AR15" s="14">
        <f t="shared" si="2"/>
        <v>2463.5126363143895</v>
      </c>
    </row>
    <row r="16" spans="1:44" ht="15" customHeight="1" thickBot="1" x14ac:dyDescent="0.3">
      <c r="A16" s="3" t="s">
        <v>13</v>
      </c>
      <c r="B16" s="2">
        <v>14886185</v>
      </c>
      <c r="C16" s="2">
        <v>136000</v>
      </c>
      <c r="D16" s="2">
        <v>129724</v>
      </c>
      <c r="E16" s="2"/>
      <c r="F16" s="2"/>
      <c r="G16" s="2"/>
      <c r="H16" s="2"/>
      <c r="I16" s="2"/>
      <c r="J16" s="2"/>
      <c r="K16" s="2"/>
      <c r="L16" s="1">
        <f t="shared" si="0"/>
        <v>15015909</v>
      </c>
      <c r="M16" s="13">
        <f t="shared" si="0"/>
        <v>136000</v>
      </c>
      <c r="N16" s="14">
        <f>L16+M16</f>
        <v>15151909</v>
      </c>
      <c r="P16" s="3" t="s">
        <v>13</v>
      </c>
      <c r="Q16" s="2">
        <v>7477</v>
      </c>
      <c r="R16" s="2">
        <v>474</v>
      </c>
      <c r="S16" s="2">
        <v>287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7764</v>
      </c>
      <c r="AB16" s="13">
        <f t="shared" si="1"/>
        <v>474</v>
      </c>
      <c r="AC16" s="14">
        <f>AA16+AB16</f>
        <v>8238</v>
      </c>
      <c r="AE16" s="3" t="s">
        <v>13</v>
      </c>
      <c r="AF16" s="2">
        <f t="shared" si="2"/>
        <v>1990.9301859034372</v>
      </c>
      <c r="AG16" s="2">
        <f t="shared" si="2"/>
        <v>286.91983122362871</v>
      </c>
      <c r="AH16" s="2">
        <f t="shared" si="2"/>
        <v>452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1934.0428902627511</v>
      </c>
      <c r="AQ16" s="16">
        <f t="shared" si="2"/>
        <v>286.91983122362871</v>
      </c>
      <c r="AR16" s="14">
        <f t="shared" si="2"/>
        <v>1839.2703326050012</v>
      </c>
    </row>
    <row r="17" spans="1:44" ht="15" customHeight="1" thickBot="1" x14ac:dyDescent="0.3">
      <c r="A17" s="3" t="s">
        <v>14</v>
      </c>
      <c r="B17" s="2">
        <v>56285315</v>
      </c>
      <c r="C17" s="2">
        <v>478270236.00000006</v>
      </c>
      <c r="D17" s="2">
        <v>14650430.000000002</v>
      </c>
      <c r="E17" s="2">
        <v>2442200</v>
      </c>
      <c r="F17" s="2"/>
      <c r="G17" s="2">
        <v>20852940</v>
      </c>
      <c r="H17" s="2"/>
      <c r="I17" s="2">
        <v>25073949.000000004</v>
      </c>
      <c r="J17" s="2">
        <v>0</v>
      </c>
      <c r="K17" s="2"/>
      <c r="L17" s="1">
        <f t="shared" si="0"/>
        <v>70935745</v>
      </c>
      <c r="M17" s="13">
        <f t="shared" si="0"/>
        <v>526639325.00000006</v>
      </c>
      <c r="N17" s="14">
        <f>L17+M17</f>
        <v>597575070</v>
      </c>
      <c r="P17" s="3" t="s">
        <v>14</v>
      </c>
      <c r="Q17" s="2">
        <v>17339</v>
      </c>
      <c r="R17" s="2">
        <v>69124</v>
      </c>
      <c r="S17" s="2">
        <v>3932</v>
      </c>
      <c r="T17" s="2">
        <v>649</v>
      </c>
      <c r="U17" s="2">
        <v>0</v>
      </c>
      <c r="V17" s="2">
        <v>4429</v>
      </c>
      <c r="W17" s="2">
        <v>0</v>
      </c>
      <c r="X17" s="2">
        <v>4999</v>
      </c>
      <c r="Y17" s="2">
        <v>4427</v>
      </c>
      <c r="Z17" s="2">
        <v>0</v>
      </c>
      <c r="AA17" s="1">
        <f t="shared" si="1"/>
        <v>25698</v>
      </c>
      <c r="AB17" s="13">
        <f t="shared" si="1"/>
        <v>79201</v>
      </c>
      <c r="AC17" s="14">
        <f>AA17+AB17</f>
        <v>104899</v>
      </c>
      <c r="AE17" s="3" t="s">
        <v>14</v>
      </c>
      <c r="AF17" s="2">
        <f t="shared" si="2"/>
        <v>3246.1684641559491</v>
      </c>
      <c r="AG17" s="2">
        <f t="shared" si="2"/>
        <v>6919.0185174469079</v>
      </c>
      <c r="AH17" s="2">
        <f t="shared" si="2"/>
        <v>3725.948626653103</v>
      </c>
      <c r="AI17" s="2">
        <f t="shared" si="2"/>
        <v>3763.0200308166409</v>
      </c>
      <c r="AJ17" s="2" t="str">
        <f t="shared" si="2"/>
        <v>N.A.</v>
      </c>
      <c r="AK17" s="2">
        <f t="shared" si="2"/>
        <v>4708.2727477986</v>
      </c>
      <c r="AL17" s="2" t="str">
        <f t="shared" si="2"/>
        <v>N.A.</v>
      </c>
      <c r="AM17" s="2">
        <f t="shared" si="2"/>
        <v>5015.7929585917191</v>
      </c>
      <c r="AN17" s="2">
        <f t="shared" si="2"/>
        <v>0</v>
      </c>
      <c r="AO17" s="2" t="str">
        <f t="shared" si="2"/>
        <v>N.A.</v>
      </c>
      <c r="AP17" s="15">
        <f t="shared" si="2"/>
        <v>2760.3605338936882</v>
      </c>
      <c r="AQ17" s="16">
        <f t="shared" si="2"/>
        <v>6649.402469665788</v>
      </c>
      <c r="AR17" s="14">
        <f t="shared" si="2"/>
        <v>5696.6707976243815</v>
      </c>
    </row>
    <row r="18" spans="1:44" ht="15" customHeight="1" thickBot="1" x14ac:dyDescent="0.3">
      <c r="A18" s="3" t="s">
        <v>15</v>
      </c>
      <c r="B18" s="2">
        <v>8184430.0000000037</v>
      </c>
      <c r="C18" s="2">
        <v>4342600</v>
      </c>
      <c r="D18" s="2">
        <v>3361740</v>
      </c>
      <c r="E18" s="2">
        <v>2266530.0000000005</v>
      </c>
      <c r="F18" s="2"/>
      <c r="G18" s="2">
        <v>1813627.0000000002</v>
      </c>
      <c r="H18" s="2">
        <v>4208454</v>
      </c>
      <c r="I18" s="2"/>
      <c r="J18" s="2">
        <v>0</v>
      </c>
      <c r="K18" s="2"/>
      <c r="L18" s="1">
        <f t="shared" si="0"/>
        <v>15754624.000000004</v>
      </c>
      <c r="M18" s="13">
        <f t="shared" si="0"/>
        <v>8422757</v>
      </c>
      <c r="N18" s="14">
        <f>L18+M18</f>
        <v>24177381.000000004</v>
      </c>
      <c r="P18" s="3" t="s">
        <v>15</v>
      </c>
      <c r="Q18" s="2">
        <v>2944</v>
      </c>
      <c r="R18" s="2">
        <v>1171</v>
      </c>
      <c r="S18" s="2">
        <v>978</v>
      </c>
      <c r="T18" s="2">
        <v>731</v>
      </c>
      <c r="U18" s="2">
        <v>0</v>
      </c>
      <c r="V18" s="2">
        <v>1656</v>
      </c>
      <c r="W18" s="2">
        <v>4193</v>
      </c>
      <c r="X18" s="2">
        <v>0</v>
      </c>
      <c r="Y18" s="2">
        <v>2124</v>
      </c>
      <c r="Z18" s="2">
        <v>0</v>
      </c>
      <c r="AA18" s="1">
        <f t="shared" si="1"/>
        <v>10239</v>
      </c>
      <c r="AB18" s="13">
        <f t="shared" si="1"/>
        <v>3558</v>
      </c>
      <c r="AC18" s="18">
        <f>AA18+AB18</f>
        <v>13797</v>
      </c>
      <c r="AE18" s="3" t="s">
        <v>15</v>
      </c>
      <c r="AF18" s="2">
        <f t="shared" si="2"/>
        <v>2780.0373641304359</v>
      </c>
      <c r="AG18" s="2">
        <f t="shared" si="2"/>
        <v>3708.4543125533733</v>
      </c>
      <c r="AH18" s="2">
        <f t="shared" si="2"/>
        <v>3437.3619631901843</v>
      </c>
      <c r="AI18" s="2">
        <f t="shared" si="2"/>
        <v>3100.5882352941185</v>
      </c>
      <c r="AJ18" s="2" t="str">
        <f t="shared" si="2"/>
        <v>N.A.</v>
      </c>
      <c r="AK18" s="2">
        <f t="shared" si="2"/>
        <v>1095.1853864734301</v>
      </c>
      <c r="AL18" s="2">
        <f t="shared" si="2"/>
        <v>1003.6856665871691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1538.6877624768047</v>
      </c>
      <c r="AQ18" s="16">
        <f t="shared" si="2"/>
        <v>2367.2729061270375</v>
      </c>
      <c r="AR18" s="14">
        <f t="shared" si="2"/>
        <v>1752.3650793650797</v>
      </c>
    </row>
    <row r="19" spans="1:44" ht="15" customHeight="1" thickBot="1" x14ac:dyDescent="0.3">
      <c r="A19" s="4" t="s">
        <v>16</v>
      </c>
      <c r="B19" s="2">
        <f t="shared" ref="B19:K19" si="3">SUM(B15:B18)</f>
        <v>101106445</v>
      </c>
      <c r="C19" s="2">
        <f t="shared" si="3"/>
        <v>482748836.00000006</v>
      </c>
      <c r="D19" s="2">
        <f t="shared" si="3"/>
        <v>37513738</v>
      </c>
      <c r="E19" s="2">
        <f t="shared" si="3"/>
        <v>4708730</v>
      </c>
      <c r="F19" s="2">
        <f t="shared" si="3"/>
        <v>19381440.000000007</v>
      </c>
      <c r="G19" s="2">
        <f t="shared" si="3"/>
        <v>22666567</v>
      </c>
      <c r="H19" s="2">
        <f t="shared" si="3"/>
        <v>48298011.000000022</v>
      </c>
      <c r="I19" s="2">
        <f t="shared" si="3"/>
        <v>25073949.000000004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206299634.00000003</v>
      </c>
      <c r="M19" s="13">
        <f t="shared" ref="M19" si="5">C19+E19+G19+I19+K19</f>
        <v>535198082.00000006</v>
      </c>
      <c r="N19" s="18">
        <f>L19+M19</f>
        <v>741497716.00000012</v>
      </c>
      <c r="P19" s="4" t="s">
        <v>16</v>
      </c>
      <c r="Q19" s="2">
        <f t="shared" ref="Q19:Z19" si="6">SUM(Q15:Q18)</f>
        <v>35725</v>
      </c>
      <c r="R19" s="2">
        <f t="shared" si="6"/>
        <v>70769</v>
      </c>
      <c r="S19" s="2">
        <f t="shared" si="6"/>
        <v>9911</v>
      </c>
      <c r="T19" s="2">
        <f t="shared" si="6"/>
        <v>1380</v>
      </c>
      <c r="U19" s="2">
        <f t="shared" si="6"/>
        <v>4627</v>
      </c>
      <c r="V19" s="2">
        <f t="shared" si="6"/>
        <v>6085</v>
      </c>
      <c r="W19" s="2">
        <f t="shared" si="6"/>
        <v>24145</v>
      </c>
      <c r="X19" s="2">
        <f t="shared" si="6"/>
        <v>4999</v>
      </c>
      <c r="Y19" s="2">
        <f t="shared" si="6"/>
        <v>11750</v>
      </c>
      <c r="Z19" s="2">
        <f t="shared" si="6"/>
        <v>0</v>
      </c>
      <c r="AA19" s="1">
        <f t="shared" ref="AA19" si="7">Q19+S19+U19+W19+Y19</f>
        <v>86158</v>
      </c>
      <c r="AB19" s="13">
        <f t="shared" ref="AB19" si="8">R19+T19+V19+X19+Z19</f>
        <v>83233</v>
      </c>
      <c r="AC19" s="14">
        <f>AA19+AB19</f>
        <v>169391</v>
      </c>
      <c r="AE19" s="4" t="s">
        <v>16</v>
      </c>
      <c r="AF19" s="2">
        <f t="shared" ref="AF19:AO19" si="9">IFERROR(B19/Q19, "N.A.")</f>
        <v>2830.1314205738277</v>
      </c>
      <c r="AG19" s="2">
        <f t="shared" si="9"/>
        <v>6821.4731874125682</v>
      </c>
      <c r="AH19" s="2">
        <f t="shared" si="9"/>
        <v>3785.0608414892545</v>
      </c>
      <c r="AI19" s="2">
        <f t="shared" si="9"/>
        <v>3412.123188405797</v>
      </c>
      <c r="AJ19" s="2">
        <f t="shared" si="9"/>
        <v>4188.7702615085382</v>
      </c>
      <c r="AK19" s="2">
        <f t="shared" si="9"/>
        <v>3724.9904683648315</v>
      </c>
      <c r="AL19" s="2">
        <f t="shared" si="9"/>
        <v>2000.3317871194874</v>
      </c>
      <c r="AM19" s="2">
        <f t="shared" si="9"/>
        <v>5015.7929585917191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2394.4338772952024</v>
      </c>
      <c r="AQ19" s="16">
        <f t="shared" ref="AQ19" si="11">IFERROR(M19/AB19, "N.A.")</f>
        <v>6430.1188470918996</v>
      </c>
      <c r="AR19" s="14">
        <f t="shared" ref="AR19" si="12">IFERROR(N19/AC19, "N.A.")</f>
        <v>4377.4327797816895</v>
      </c>
    </row>
    <row r="20" spans="1:44" ht="15" customHeight="1" thickBot="1" x14ac:dyDescent="0.3">
      <c r="A20" s="5" t="s">
        <v>0</v>
      </c>
      <c r="B20" s="46">
        <f>B19+C19</f>
        <v>583855281</v>
      </c>
      <c r="C20" s="47"/>
      <c r="D20" s="46">
        <f>D19+E19</f>
        <v>42222468</v>
      </c>
      <c r="E20" s="47"/>
      <c r="F20" s="46">
        <f>F19+G19</f>
        <v>42048007.000000007</v>
      </c>
      <c r="G20" s="47"/>
      <c r="H20" s="46">
        <f>H19+I19</f>
        <v>73371960.00000003</v>
      </c>
      <c r="I20" s="47"/>
      <c r="J20" s="46">
        <f>J19+K19</f>
        <v>0</v>
      </c>
      <c r="K20" s="47"/>
      <c r="L20" s="46">
        <f>L19+M19</f>
        <v>741497716.00000012</v>
      </c>
      <c r="M20" s="50"/>
      <c r="N20" s="19">
        <f>B20+D20+F20+H20+J20</f>
        <v>741497716</v>
      </c>
      <c r="P20" s="5" t="s">
        <v>0</v>
      </c>
      <c r="Q20" s="46">
        <f>Q19+R19</f>
        <v>106494</v>
      </c>
      <c r="R20" s="47"/>
      <c r="S20" s="46">
        <f>S19+T19</f>
        <v>11291</v>
      </c>
      <c r="T20" s="47"/>
      <c r="U20" s="46">
        <f>U19+V19</f>
        <v>10712</v>
      </c>
      <c r="V20" s="47"/>
      <c r="W20" s="46">
        <f>W19+X19</f>
        <v>29144</v>
      </c>
      <c r="X20" s="47"/>
      <c r="Y20" s="46">
        <f>Y19+Z19</f>
        <v>11750</v>
      </c>
      <c r="Z20" s="47"/>
      <c r="AA20" s="46">
        <f>AA19+AB19</f>
        <v>169391</v>
      </c>
      <c r="AB20" s="47"/>
      <c r="AC20" s="20">
        <f>Q20+S20+U20+W20+Y20</f>
        <v>169391</v>
      </c>
      <c r="AE20" s="5" t="s">
        <v>0</v>
      </c>
      <c r="AF20" s="48">
        <f>IFERROR(B20/Q20,"N.A.")</f>
        <v>5482.518085525945</v>
      </c>
      <c r="AG20" s="49"/>
      <c r="AH20" s="48">
        <f>IFERROR(D20/S20,"N.A.")</f>
        <v>3739.4799397750421</v>
      </c>
      <c r="AI20" s="49"/>
      <c r="AJ20" s="48">
        <f>IFERROR(F20/U20,"N.A.")</f>
        <v>3925.3180545182981</v>
      </c>
      <c r="AK20" s="49"/>
      <c r="AL20" s="48">
        <f>IFERROR(H20/W20,"N.A.")</f>
        <v>2517.5665660170198</v>
      </c>
      <c r="AM20" s="49"/>
      <c r="AN20" s="48">
        <f>IFERROR(J20/Y20,"N.A.")</f>
        <v>0</v>
      </c>
      <c r="AO20" s="49"/>
      <c r="AP20" s="48">
        <f>IFERROR(L20/AA20,"N.A.")</f>
        <v>4377.4327797816895</v>
      </c>
      <c r="AQ20" s="49"/>
      <c r="AR20" s="17">
        <f>IFERROR(N20/AC20, "N.A.")</f>
        <v>4377.4327797816886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0"/>
      <c r="P26" s="30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0"/>
      <c r="AE26" s="30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0"/>
    </row>
    <row r="27" spans="1:44" ht="15" customHeight="1" thickBot="1" x14ac:dyDescent="0.3">
      <c r="A27" s="3" t="s">
        <v>12</v>
      </c>
      <c r="B27" s="2">
        <v>16626850</v>
      </c>
      <c r="C27" s="2"/>
      <c r="D27" s="2">
        <v>19371844</v>
      </c>
      <c r="E27" s="2"/>
      <c r="F27" s="2">
        <v>18120680</v>
      </c>
      <c r="G27" s="2"/>
      <c r="H27" s="2">
        <v>31361639.999999996</v>
      </c>
      <c r="I27" s="2"/>
      <c r="J27" s="2">
        <v>0</v>
      </c>
      <c r="K27" s="2"/>
      <c r="L27" s="1">
        <f t="shared" ref="L27:M30" si="13">B27+D27+F27+H27+J27</f>
        <v>85481014</v>
      </c>
      <c r="M27" s="13">
        <f t="shared" si="13"/>
        <v>0</v>
      </c>
      <c r="N27" s="14">
        <f>L27+M27</f>
        <v>85481014</v>
      </c>
      <c r="P27" s="3" t="s">
        <v>12</v>
      </c>
      <c r="Q27" s="2">
        <v>5357</v>
      </c>
      <c r="R27" s="2">
        <v>0</v>
      </c>
      <c r="S27" s="2">
        <v>4714</v>
      </c>
      <c r="T27" s="2">
        <v>0</v>
      </c>
      <c r="U27" s="2">
        <v>4057</v>
      </c>
      <c r="V27" s="2">
        <v>0</v>
      </c>
      <c r="W27" s="2">
        <v>8509</v>
      </c>
      <c r="X27" s="2">
        <v>0</v>
      </c>
      <c r="Y27" s="2">
        <v>1589</v>
      </c>
      <c r="Z27" s="2">
        <v>0</v>
      </c>
      <c r="AA27" s="1">
        <f t="shared" ref="AA27:AB30" si="14">Q27+S27+U27+W27+Y27</f>
        <v>24226</v>
      </c>
      <c r="AB27" s="13">
        <f t="shared" si="14"/>
        <v>0</v>
      </c>
      <c r="AC27" s="14">
        <f>AA27+AB27</f>
        <v>24226</v>
      </c>
      <c r="AE27" s="3" t="s">
        <v>12</v>
      </c>
      <c r="AF27" s="2">
        <f t="shared" ref="AF27:AR30" si="15">IFERROR(B27/Q27, "N.A.")</f>
        <v>3103.7614336382303</v>
      </c>
      <c r="AG27" s="2" t="str">
        <f t="shared" si="15"/>
        <v>N.A.</v>
      </c>
      <c r="AH27" s="2">
        <f t="shared" si="15"/>
        <v>4109.4280865506998</v>
      </c>
      <c r="AI27" s="2" t="str">
        <f t="shared" si="15"/>
        <v>N.A.</v>
      </c>
      <c r="AJ27" s="2">
        <f t="shared" si="15"/>
        <v>4466.522060635938</v>
      </c>
      <c r="AK27" s="2" t="str">
        <f t="shared" si="15"/>
        <v>N.A.</v>
      </c>
      <c r="AL27" s="2">
        <f t="shared" si="15"/>
        <v>3685.7021976730516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3528.482374308594</v>
      </c>
      <c r="AQ27" s="16" t="str">
        <f t="shared" si="15"/>
        <v>N.A.</v>
      </c>
      <c r="AR27" s="14">
        <f t="shared" si="15"/>
        <v>3528.482374308594</v>
      </c>
    </row>
    <row r="28" spans="1:44" ht="15" customHeight="1" thickBot="1" x14ac:dyDescent="0.3">
      <c r="A28" s="3" t="s">
        <v>13</v>
      </c>
      <c r="B28" s="2">
        <v>2084340</v>
      </c>
      <c r="C28" s="2">
        <v>136000</v>
      </c>
      <c r="D28" s="2"/>
      <c r="E28" s="2"/>
      <c r="F28" s="2"/>
      <c r="G28" s="2"/>
      <c r="H28" s="2"/>
      <c r="I28" s="2"/>
      <c r="J28" s="2"/>
      <c r="K28" s="2"/>
      <c r="L28" s="1">
        <f t="shared" si="13"/>
        <v>2084340</v>
      </c>
      <c r="M28" s="13">
        <f t="shared" si="13"/>
        <v>136000</v>
      </c>
      <c r="N28" s="14">
        <f>L28+M28</f>
        <v>2220340</v>
      </c>
      <c r="P28" s="3" t="s">
        <v>13</v>
      </c>
      <c r="Q28" s="2">
        <v>1312</v>
      </c>
      <c r="R28" s="2">
        <v>149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1312</v>
      </c>
      <c r="AB28" s="13">
        <f t="shared" si="14"/>
        <v>149</v>
      </c>
      <c r="AC28" s="14">
        <f>AA28+AB28</f>
        <v>1461</v>
      </c>
      <c r="AE28" s="3" t="s">
        <v>13</v>
      </c>
      <c r="AF28" s="2">
        <f t="shared" si="15"/>
        <v>1588.6737804878048</v>
      </c>
      <c r="AG28" s="2">
        <f t="shared" si="15"/>
        <v>912.75167785234896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1588.6737804878048</v>
      </c>
      <c r="AQ28" s="16">
        <f t="shared" si="15"/>
        <v>912.75167785234896</v>
      </c>
      <c r="AR28" s="14">
        <f t="shared" si="15"/>
        <v>1519.7399041752224</v>
      </c>
    </row>
    <row r="29" spans="1:44" ht="15" customHeight="1" thickBot="1" x14ac:dyDescent="0.3">
      <c r="A29" s="3" t="s">
        <v>14</v>
      </c>
      <c r="B29" s="2">
        <v>32940462.000000007</v>
      </c>
      <c r="C29" s="2">
        <v>312273927.99999994</v>
      </c>
      <c r="D29" s="2">
        <v>13446430</v>
      </c>
      <c r="E29" s="2">
        <v>2442200</v>
      </c>
      <c r="F29" s="2"/>
      <c r="G29" s="2">
        <v>16038699.999999998</v>
      </c>
      <c r="H29" s="2"/>
      <c r="I29" s="2">
        <v>22716530.000000004</v>
      </c>
      <c r="J29" s="2">
        <v>0</v>
      </c>
      <c r="K29" s="2"/>
      <c r="L29" s="1">
        <f t="shared" si="13"/>
        <v>46386892.000000007</v>
      </c>
      <c r="M29" s="13">
        <f t="shared" si="13"/>
        <v>353471357.99999994</v>
      </c>
      <c r="N29" s="14">
        <f>L29+M29</f>
        <v>399858249.99999994</v>
      </c>
      <c r="P29" s="3" t="s">
        <v>14</v>
      </c>
      <c r="Q29" s="2">
        <v>8925</v>
      </c>
      <c r="R29" s="2">
        <v>42218</v>
      </c>
      <c r="S29" s="2">
        <v>3520</v>
      </c>
      <c r="T29" s="2">
        <v>355</v>
      </c>
      <c r="U29" s="2">
        <v>0</v>
      </c>
      <c r="V29" s="2">
        <v>2896</v>
      </c>
      <c r="W29" s="2">
        <v>0</v>
      </c>
      <c r="X29" s="2">
        <v>3636</v>
      </c>
      <c r="Y29" s="2">
        <v>1176</v>
      </c>
      <c r="Z29" s="2">
        <v>0</v>
      </c>
      <c r="AA29" s="1">
        <f t="shared" si="14"/>
        <v>13621</v>
      </c>
      <c r="AB29" s="13">
        <f t="shared" si="14"/>
        <v>49105</v>
      </c>
      <c r="AC29" s="14">
        <f>AA29+AB29</f>
        <v>62726</v>
      </c>
      <c r="AE29" s="3" t="s">
        <v>14</v>
      </c>
      <c r="AF29" s="2">
        <f t="shared" si="15"/>
        <v>3690.8080672268916</v>
      </c>
      <c r="AG29" s="2">
        <f t="shared" si="15"/>
        <v>7396.7011227438516</v>
      </c>
      <c r="AH29" s="2">
        <f t="shared" si="15"/>
        <v>3820.0085227272725</v>
      </c>
      <c r="AI29" s="2">
        <f t="shared" si="15"/>
        <v>6879.4366197183099</v>
      </c>
      <c r="AJ29" s="2" t="str">
        <f t="shared" si="15"/>
        <v>N.A.</v>
      </c>
      <c r="AK29" s="2">
        <f t="shared" si="15"/>
        <v>5538.2251381215465</v>
      </c>
      <c r="AL29" s="2" t="str">
        <f t="shared" si="15"/>
        <v>N.A.</v>
      </c>
      <c r="AM29" s="2">
        <f t="shared" si="15"/>
        <v>6247.6705170517062</v>
      </c>
      <c r="AN29" s="2">
        <f t="shared" si="15"/>
        <v>0</v>
      </c>
      <c r="AO29" s="2" t="str">
        <f t="shared" si="15"/>
        <v>N.A.</v>
      </c>
      <c r="AP29" s="15">
        <f t="shared" si="15"/>
        <v>3405.5423243521041</v>
      </c>
      <c r="AQ29" s="16">
        <f t="shared" si="15"/>
        <v>7198.2763058751643</v>
      </c>
      <c r="AR29" s="14">
        <f t="shared" si="15"/>
        <v>6374.6811529509287</v>
      </c>
    </row>
    <row r="30" spans="1:44" ht="15" customHeight="1" thickBot="1" x14ac:dyDescent="0.3">
      <c r="A30" s="3" t="s">
        <v>15</v>
      </c>
      <c r="B30" s="2">
        <v>8065180</v>
      </c>
      <c r="C30" s="2">
        <v>2952200</v>
      </c>
      <c r="D30" s="2">
        <v>3361740</v>
      </c>
      <c r="E30" s="2">
        <v>2266530.0000000005</v>
      </c>
      <c r="F30" s="2"/>
      <c r="G30" s="2">
        <v>1813627.0000000002</v>
      </c>
      <c r="H30" s="2">
        <v>4194779.9999999991</v>
      </c>
      <c r="I30" s="2"/>
      <c r="J30" s="2">
        <v>0</v>
      </c>
      <c r="K30" s="2"/>
      <c r="L30" s="1">
        <f t="shared" si="13"/>
        <v>15621700</v>
      </c>
      <c r="M30" s="13">
        <f t="shared" si="13"/>
        <v>7032357</v>
      </c>
      <c r="N30" s="14">
        <f>L30+M30</f>
        <v>22654057</v>
      </c>
      <c r="P30" s="3" t="s">
        <v>15</v>
      </c>
      <c r="Q30" s="2">
        <v>2891</v>
      </c>
      <c r="R30" s="2">
        <v>855</v>
      </c>
      <c r="S30" s="2">
        <v>978</v>
      </c>
      <c r="T30" s="2">
        <v>731</v>
      </c>
      <c r="U30" s="2">
        <v>0</v>
      </c>
      <c r="V30" s="2">
        <v>1656</v>
      </c>
      <c r="W30" s="2">
        <v>4140</v>
      </c>
      <c r="X30" s="2">
        <v>0</v>
      </c>
      <c r="Y30" s="2">
        <v>1284</v>
      </c>
      <c r="Z30" s="2">
        <v>0</v>
      </c>
      <c r="AA30" s="1">
        <f t="shared" si="14"/>
        <v>9293</v>
      </c>
      <c r="AB30" s="13">
        <f t="shared" si="14"/>
        <v>3242</v>
      </c>
      <c r="AC30" s="18">
        <f>AA30+AB30</f>
        <v>12535</v>
      </c>
      <c r="AE30" s="3" t="s">
        <v>15</v>
      </c>
      <c r="AF30" s="2">
        <f t="shared" si="15"/>
        <v>2789.7544102386719</v>
      </c>
      <c r="AG30" s="2">
        <f t="shared" si="15"/>
        <v>3452.8654970760235</v>
      </c>
      <c r="AH30" s="2">
        <f t="shared" si="15"/>
        <v>3437.3619631901843</v>
      </c>
      <c r="AI30" s="2">
        <f t="shared" si="15"/>
        <v>3100.5882352941185</v>
      </c>
      <c r="AJ30" s="2" t="str">
        <f t="shared" si="15"/>
        <v>N.A.</v>
      </c>
      <c r="AK30" s="2">
        <f t="shared" si="15"/>
        <v>1095.1853864734301</v>
      </c>
      <c r="AL30" s="2">
        <f t="shared" si="15"/>
        <v>1013.2318840579708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1681.0179705154417</v>
      </c>
      <c r="AQ30" s="16">
        <f t="shared" si="15"/>
        <v>2169.1415792720545</v>
      </c>
      <c r="AR30" s="14">
        <f t="shared" si="15"/>
        <v>1807.2642201834863</v>
      </c>
    </row>
    <row r="31" spans="1:44" ht="15" customHeight="1" thickBot="1" x14ac:dyDescent="0.3">
      <c r="A31" s="4" t="s">
        <v>16</v>
      </c>
      <c r="B31" s="2">
        <f t="shared" ref="B31:K31" si="16">SUM(B27:B30)</f>
        <v>59716832.000000007</v>
      </c>
      <c r="C31" s="2">
        <f t="shared" si="16"/>
        <v>315362127.99999994</v>
      </c>
      <c r="D31" s="2">
        <f t="shared" si="16"/>
        <v>36180014</v>
      </c>
      <c r="E31" s="2">
        <f t="shared" si="16"/>
        <v>4708730</v>
      </c>
      <c r="F31" s="2">
        <f t="shared" si="16"/>
        <v>18120680</v>
      </c>
      <c r="G31" s="2">
        <f t="shared" si="16"/>
        <v>17852327</v>
      </c>
      <c r="H31" s="2">
        <f t="shared" si="16"/>
        <v>35556419.999999993</v>
      </c>
      <c r="I31" s="2">
        <f t="shared" si="16"/>
        <v>22716530.000000004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149573946</v>
      </c>
      <c r="M31" s="13">
        <f t="shared" ref="M31" si="18">C31+E31+G31+I31+K31</f>
        <v>360639714.99999994</v>
      </c>
      <c r="N31" s="18">
        <f>L31+M31</f>
        <v>510213660.99999994</v>
      </c>
      <c r="P31" s="4" t="s">
        <v>16</v>
      </c>
      <c r="Q31" s="2">
        <f t="shared" ref="Q31:Z31" si="19">SUM(Q27:Q30)</f>
        <v>18485</v>
      </c>
      <c r="R31" s="2">
        <f t="shared" si="19"/>
        <v>43222</v>
      </c>
      <c r="S31" s="2">
        <f t="shared" si="19"/>
        <v>9212</v>
      </c>
      <c r="T31" s="2">
        <f t="shared" si="19"/>
        <v>1086</v>
      </c>
      <c r="U31" s="2">
        <f t="shared" si="19"/>
        <v>4057</v>
      </c>
      <c r="V31" s="2">
        <f t="shared" si="19"/>
        <v>4552</v>
      </c>
      <c r="W31" s="2">
        <f t="shared" si="19"/>
        <v>12649</v>
      </c>
      <c r="X31" s="2">
        <f t="shared" si="19"/>
        <v>3636</v>
      </c>
      <c r="Y31" s="2">
        <f t="shared" si="19"/>
        <v>4049</v>
      </c>
      <c r="Z31" s="2">
        <f t="shared" si="19"/>
        <v>0</v>
      </c>
      <c r="AA31" s="1">
        <f t="shared" ref="AA31" si="20">Q31+S31+U31+W31+Y31</f>
        <v>48452</v>
      </c>
      <c r="AB31" s="13">
        <f t="shared" ref="AB31" si="21">R31+T31+V31+X31+Z31</f>
        <v>52496</v>
      </c>
      <c r="AC31" s="14">
        <f>AA31+AB31</f>
        <v>100948</v>
      </c>
      <c r="AE31" s="4" t="s">
        <v>16</v>
      </c>
      <c r="AF31" s="2">
        <f t="shared" ref="AF31:AO31" si="22">IFERROR(B31/Q31, "N.A.")</f>
        <v>3230.5562347849614</v>
      </c>
      <c r="AG31" s="2">
        <f t="shared" si="22"/>
        <v>7296.3335338485012</v>
      </c>
      <c r="AH31" s="2">
        <f t="shared" si="22"/>
        <v>3927.4874077290492</v>
      </c>
      <c r="AI31" s="2">
        <f t="shared" si="22"/>
        <v>4335.8471454880291</v>
      </c>
      <c r="AJ31" s="2">
        <f t="shared" si="22"/>
        <v>4466.522060635938</v>
      </c>
      <c r="AK31" s="2">
        <f t="shared" si="22"/>
        <v>3921.8644551845341</v>
      </c>
      <c r="AL31" s="2">
        <f t="shared" si="22"/>
        <v>2811.0064036682734</v>
      </c>
      <c r="AM31" s="2">
        <f t="shared" si="22"/>
        <v>6247.6705170517062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3087.0541154131924</v>
      </c>
      <c r="AQ31" s="16">
        <f t="shared" ref="AQ31" si="24">IFERROR(M31/AB31, "N.A.")</f>
        <v>6869.8513220054847</v>
      </c>
      <c r="AR31" s="14">
        <f t="shared" ref="AR31" si="25">IFERROR(N31/AC31, "N.A.")</f>
        <v>5054.2225799421476</v>
      </c>
    </row>
    <row r="32" spans="1:44" ht="15" customHeight="1" thickBot="1" x14ac:dyDescent="0.3">
      <c r="A32" s="5" t="s">
        <v>0</v>
      </c>
      <c r="B32" s="46">
        <f>B31+C31</f>
        <v>375078959.99999994</v>
      </c>
      <c r="C32" s="47"/>
      <c r="D32" s="46">
        <f>D31+E31</f>
        <v>40888744</v>
      </c>
      <c r="E32" s="47"/>
      <c r="F32" s="46">
        <f>F31+G31</f>
        <v>35973007</v>
      </c>
      <c r="G32" s="47"/>
      <c r="H32" s="46">
        <f>H31+I31</f>
        <v>58272950</v>
      </c>
      <c r="I32" s="47"/>
      <c r="J32" s="46">
        <f>J31+K31</f>
        <v>0</v>
      </c>
      <c r="K32" s="47"/>
      <c r="L32" s="46">
        <f>L31+M31</f>
        <v>510213660.99999994</v>
      </c>
      <c r="M32" s="50"/>
      <c r="N32" s="19">
        <f>B32+D32+F32+H32+J32</f>
        <v>510213660.99999994</v>
      </c>
      <c r="P32" s="5" t="s">
        <v>0</v>
      </c>
      <c r="Q32" s="46">
        <f>Q31+R31</f>
        <v>61707</v>
      </c>
      <c r="R32" s="47"/>
      <c r="S32" s="46">
        <f>S31+T31</f>
        <v>10298</v>
      </c>
      <c r="T32" s="47"/>
      <c r="U32" s="46">
        <f>U31+V31</f>
        <v>8609</v>
      </c>
      <c r="V32" s="47"/>
      <c r="W32" s="46">
        <f>W31+X31</f>
        <v>16285</v>
      </c>
      <c r="X32" s="47"/>
      <c r="Y32" s="46">
        <f>Y31+Z31</f>
        <v>4049</v>
      </c>
      <c r="Z32" s="47"/>
      <c r="AA32" s="46">
        <f>AA31+AB31</f>
        <v>100948</v>
      </c>
      <c r="AB32" s="47"/>
      <c r="AC32" s="20">
        <f>Q32+S32+U32+W32+Y32</f>
        <v>100948</v>
      </c>
      <c r="AE32" s="5" t="s">
        <v>0</v>
      </c>
      <c r="AF32" s="48">
        <f>IFERROR(B32/Q32,"N.A.")</f>
        <v>6078.3859205600647</v>
      </c>
      <c r="AG32" s="49"/>
      <c r="AH32" s="48">
        <f>IFERROR(D32/S32,"N.A.")</f>
        <v>3970.551951835308</v>
      </c>
      <c r="AI32" s="49"/>
      <c r="AJ32" s="48">
        <f>IFERROR(F32/U32,"N.A.")</f>
        <v>4178.5349053316295</v>
      </c>
      <c r="AK32" s="49"/>
      <c r="AL32" s="48">
        <f>IFERROR(H32/W32,"N.A.")</f>
        <v>3578.3205403745778</v>
      </c>
      <c r="AM32" s="49"/>
      <c r="AN32" s="48">
        <f>IFERROR(J32/Y32,"N.A.")</f>
        <v>0</v>
      </c>
      <c r="AO32" s="49"/>
      <c r="AP32" s="48">
        <f>IFERROR(L32/AA32,"N.A.")</f>
        <v>5054.2225799421476</v>
      </c>
      <c r="AQ32" s="49"/>
      <c r="AR32" s="17">
        <f>IFERROR(N32/AC32, "N.A.")</f>
        <v>5054.2225799421476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0"/>
      <c r="P38" s="30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0"/>
      <c r="AE38" s="30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0"/>
    </row>
    <row r="39" spans="1:44" ht="15" customHeight="1" thickBot="1" x14ac:dyDescent="0.3">
      <c r="A39" s="3" t="s">
        <v>12</v>
      </c>
      <c r="B39" s="2">
        <v>5123665</v>
      </c>
      <c r="C39" s="2"/>
      <c r="D39" s="2"/>
      <c r="E39" s="2"/>
      <c r="F39" s="2">
        <v>1260760.0000000002</v>
      </c>
      <c r="G39" s="2"/>
      <c r="H39" s="2">
        <v>12727916.999999998</v>
      </c>
      <c r="I39" s="2"/>
      <c r="J39" s="2">
        <v>0</v>
      </c>
      <c r="K39" s="2"/>
      <c r="L39" s="1">
        <f t="shared" ref="L39:M42" si="26">B39+D39+F39+H39+J39</f>
        <v>19112342</v>
      </c>
      <c r="M39" s="13">
        <f t="shared" si="26"/>
        <v>0</v>
      </c>
      <c r="N39" s="14">
        <f>L39+M39</f>
        <v>19112342</v>
      </c>
      <c r="P39" s="3" t="s">
        <v>12</v>
      </c>
      <c r="Q39" s="2">
        <v>2608</v>
      </c>
      <c r="R39" s="2">
        <v>0</v>
      </c>
      <c r="S39" s="2">
        <v>0</v>
      </c>
      <c r="T39" s="2">
        <v>0</v>
      </c>
      <c r="U39" s="2">
        <v>570</v>
      </c>
      <c r="V39" s="2">
        <v>0</v>
      </c>
      <c r="W39" s="2">
        <v>11443</v>
      </c>
      <c r="X39" s="2">
        <v>0</v>
      </c>
      <c r="Y39" s="2">
        <v>3610</v>
      </c>
      <c r="Z39" s="2">
        <v>0</v>
      </c>
      <c r="AA39" s="1">
        <f t="shared" ref="AA39:AB42" si="27">Q39+S39+U39+W39+Y39</f>
        <v>18231</v>
      </c>
      <c r="AB39" s="13">
        <f t="shared" si="27"/>
        <v>0</v>
      </c>
      <c r="AC39" s="14">
        <f>AA39+AB39</f>
        <v>18231</v>
      </c>
      <c r="AE39" s="3" t="s">
        <v>12</v>
      </c>
      <c r="AF39" s="2">
        <f t="shared" ref="AF39:AR42" si="28">IFERROR(B39/Q39, "N.A.")</f>
        <v>1964.5954754601228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>
        <f t="shared" si="28"/>
        <v>2211.8596491228072</v>
      </c>
      <c r="AK39" s="2" t="str">
        <f t="shared" si="28"/>
        <v>N.A.</v>
      </c>
      <c r="AL39" s="2">
        <f t="shared" si="28"/>
        <v>1112.2884733024555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1048.3430420711975</v>
      </c>
      <c r="AQ39" s="16" t="str">
        <f t="shared" si="28"/>
        <v>N.A.</v>
      </c>
      <c r="AR39" s="14">
        <f t="shared" si="28"/>
        <v>1048.3430420711975</v>
      </c>
    </row>
    <row r="40" spans="1:44" ht="15" customHeight="1" thickBot="1" x14ac:dyDescent="0.3">
      <c r="A40" s="3" t="s">
        <v>13</v>
      </c>
      <c r="B40" s="2">
        <v>12801845</v>
      </c>
      <c r="C40" s="2">
        <v>0</v>
      </c>
      <c r="D40" s="2">
        <v>129724</v>
      </c>
      <c r="E40" s="2"/>
      <c r="F40" s="2"/>
      <c r="G40" s="2"/>
      <c r="H40" s="2"/>
      <c r="I40" s="2"/>
      <c r="J40" s="2"/>
      <c r="K40" s="2"/>
      <c r="L40" s="1">
        <f t="shared" si="26"/>
        <v>12931569</v>
      </c>
      <c r="M40" s="13">
        <f t="shared" si="26"/>
        <v>0</v>
      </c>
      <c r="N40" s="14">
        <f>L40+M40</f>
        <v>12931569</v>
      </c>
      <c r="P40" s="3" t="s">
        <v>13</v>
      </c>
      <c r="Q40" s="2">
        <v>6165</v>
      </c>
      <c r="R40" s="2">
        <v>325</v>
      </c>
      <c r="S40" s="2">
        <v>287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6452</v>
      </c>
      <c r="AB40" s="13">
        <f t="shared" si="27"/>
        <v>325</v>
      </c>
      <c r="AC40" s="14">
        <f>AA40+AB40</f>
        <v>6777</v>
      </c>
      <c r="AE40" s="3" t="s">
        <v>13</v>
      </c>
      <c r="AF40" s="2">
        <f t="shared" si="28"/>
        <v>2076.5360908353609</v>
      </c>
      <c r="AG40" s="2">
        <f t="shared" si="28"/>
        <v>0</v>
      </c>
      <c r="AH40" s="2">
        <f t="shared" si="28"/>
        <v>452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2004.2729386236826</v>
      </c>
      <c r="AQ40" s="16">
        <f t="shared" si="28"/>
        <v>0</v>
      </c>
      <c r="AR40" s="14">
        <f t="shared" si="28"/>
        <v>1908.1553784860557</v>
      </c>
    </row>
    <row r="41" spans="1:44" ht="15" customHeight="1" thickBot="1" x14ac:dyDescent="0.3">
      <c r="A41" s="3" t="s">
        <v>14</v>
      </c>
      <c r="B41" s="2">
        <v>23344852.999999996</v>
      </c>
      <c r="C41" s="2">
        <v>165996307.99999991</v>
      </c>
      <c r="D41" s="2">
        <v>1204000</v>
      </c>
      <c r="E41" s="2">
        <v>0</v>
      </c>
      <c r="F41" s="2"/>
      <c r="G41" s="2">
        <v>4814240.0000000009</v>
      </c>
      <c r="H41" s="2"/>
      <c r="I41" s="2">
        <v>2357419</v>
      </c>
      <c r="J41" s="2">
        <v>0</v>
      </c>
      <c r="K41" s="2"/>
      <c r="L41" s="1">
        <f t="shared" si="26"/>
        <v>24548852.999999996</v>
      </c>
      <c r="M41" s="13">
        <f t="shared" si="26"/>
        <v>173167966.99999991</v>
      </c>
      <c r="N41" s="14">
        <f>L41+M41</f>
        <v>197716819.99999991</v>
      </c>
      <c r="P41" s="3" t="s">
        <v>14</v>
      </c>
      <c r="Q41" s="2">
        <v>8414</v>
      </c>
      <c r="R41" s="2">
        <v>26906</v>
      </c>
      <c r="S41" s="2">
        <v>412</v>
      </c>
      <c r="T41" s="2">
        <v>294</v>
      </c>
      <c r="U41" s="2">
        <v>0</v>
      </c>
      <c r="V41" s="2">
        <v>1533</v>
      </c>
      <c r="W41" s="2">
        <v>0</v>
      </c>
      <c r="X41" s="2">
        <v>1363</v>
      </c>
      <c r="Y41" s="2">
        <v>3251</v>
      </c>
      <c r="Z41" s="2">
        <v>0</v>
      </c>
      <c r="AA41" s="1">
        <f t="shared" si="27"/>
        <v>12077</v>
      </c>
      <c r="AB41" s="13">
        <f t="shared" si="27"/>
        <v>30096</v>
      </c>
      <c r="AC41" s="14">
        <f>AA41+AB41</f>
        <v>42173</v>
      </c>
      <c r="AE41" s="3" t="s">
        <v>14</v>
      </c>
      <c r="AF41" s="2">
        <f t="shared" si="28"/>
        <v>2774.5249584026619</v>
      </c>
      <c r="AG41" s="2">
        <f t="shared" si="28"/>
        <v>6169.4903738942958</v>
      </c>
      <c r="AH41" s="2">
        <f t="shared" si="28"/>
        <v>2922.3300970873788</v>
      </c>
      <c r="AI41" s="2">
        <f t="shared" si="28"/>
        <v>0</v>
      </c>
      <c r="AJ41" s="2" t="str">
        <f t="shared" si="28"/>
        <v>N.A.</v>
      </c>
      <c r="AK41" s="2">
        <f t="shared" si="28"/>
        <v>3140.404435746902</v>
      </c>
      <c r="AL41" s="2" t="str">
        <f t="shared" si="28"/>
        <v>N.A.</v>
      </c>
      <c r="AM41" s="2">
        <f t="shared" si="28"/>
        <v>1729.5810711665445</v>
      </c>
      <c r="AN41" s="2">
        <f t="shared" si="28"/>
        <v>0</v>
      </c>
      <c r="AO41" s="2" t="str">
        <f t="shared" si="28"/>
        <v>N.A.</v>
      </c>
      <c r="AP41" s="15">
        <f t="shared" si="28"/>
        <v>2032.6946261488777</v>
      </c>
      <c r="AQ41" s="16">
        <f t="shared" si="28"/>
        <v>5753.8532363104705</v>
      </c>
      <c r="AR41" s="14">
        <f t="shared" si="28"/>
        <v>4688.2322813174287</v>
      </c>
    </row>
    <row r="42" spans="1:44" ht="15" customHeight="1" thickBot="1" x14ac:dyDescent="0.3">
      <c r="A42" s="3" t="s">
        <v>15</v>
      </c>
      <c r="B42" s="2">
        <v>119250</v>
      </c>
      <c r="C42" s="2">
        <v>1390400</v>
      </c>
      <c r="D42" s="2"/>
      <c r="E42" s="2"/>
      <c r="F42" s="2"/>
      <c r="G42" s="2"/>
      <c r="H42" s="2">
        <v>13674</v>
      </c>
      <c r="I42" s="2"/>
      <c r="J42" s="2">
        <v>0</v>
      </c>
      <c r="K42" s="2"/>
      <c r="L42" s="1">
        <f t="shared" si="26"/>
        <v>132924</v>
      </c>
      <c r="M42" s="13">
        <f t="shared" si="26"/>
        <v>1390400</v>
      </c>
      <c r="N42" s="14">
        <f>L42+M42</f>
        <v>1523324</v>
      </c>
      <c r="P42" s="3" t="s">
        <v>15</v>
      </c>
      <c r="Q42" s="2">
        <v>53</v>
      </c>
      <c r="R42" s="2">
        <v>316</v>
      </c>
      <c r="S42" s="2">
        <v>0</v>
      </c>
      <c r="T42" s="2">
        <v>0</v>
      </c>
      <c r="U42" s="2">
        <v>0</v>
      </c>
      <c r="V42" s="2">
        <v>0</v>
      </c>
      <c r="W42" s="2">
        <v>53</v>
      </c>
      <c r="X42" s="2">
        <v>0</v>
      </c>
      <c r="Y42" s="2">
        <v>840</v>
      </c>
      <c r="Z42" s="2">
        <v>0</v>
      </c>
      <c r="AA42" s="1">
        <f t="shared" si="27"/>
        <v>946</v>
      </c>
      <c r="AB42" s="13">
        <f t="shared" si="27"/>
        <v>316</v>
      </c>
      <c r="AC42" s="14">
        <f>AA42+AB42</f>
        <v>1262</v>
      </c>
      <c r="AE42" s="3" t="s">
        <v>15</v>
      </c>
      <c r="AF42" s="2">
        <f t="shared" si="28"/>
        <v>2250</v>
      </c>
      <c r="AG42" s="2">
        <f t="shared" si="28"/>
        <v>4400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>
        <f t="shared" si="28"/>
        <v>258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5">
        <f t="shared" si="28"/>
        <v>140.51162790697674</v>
      </c>
      <c r="AQ42" s="16">
        <f t="shared" si="28"/>
        <v>4400</v>
      </c>
      <c r="AR42" s="14">
        <f t="shared" si="28"/>
        <v>1207.0713153724248</v>
      </c>
    </row>
    <row r="43" spans="1:44" ht="15" customHeight="1" thickBot="1" x14ac:dyDescent="0.3">
      <c r="A43" s="4" t="s">
        <v>16</v>
      </c>
      <c r="B43" s="2">
        <f t="shared" ref="B43:K43" si="29">SUM(B39:B42)</f>
        <v>41389613</v>
      </c>
      <c r="C43" s="2">
        <f t="shared" si="29"/>
        <v>167386707.99999991</v>
      </c>
      <c r="D43" s="2">
        <f t="shared" si="29"/>
        <v>1333724</v>
      </c>
      <c r="E43" s="2">
        <f t="shared" si="29"/>
        <v>0</v>
      </c>
      <c r="F43" s="2">
        <f t="shared" si="29"/>
        <v>1260760.0000000002</v>
      </c>
      <c r="G43" s="2">
        <f t="shared" si="29"/>
        <v>4814240.0000000009</v>
      </c>
      <c r="H43" s="2">
        <f t="shared" si="29"/>
        <v>12741590.999999998</v>
      </c>
      <c r="I43" s="2">
        <f t="shared" si="29"/>
        <v>2357419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56725688</v>
      </c>
      <c r="M43" s="13">
        <f t="shared" ref="M43" si="31">C43+E43+G43+I43+K43</f>
        <v>174558366.99999991</v>
      </c>
      <c r="N43" s="18">
        <f>L43+M43</f>
        <v>231284054.99999991</v>
      </c>
      <c r="P43" s="4" t="s">
        <v>16</v>
      </c>
      <c r="Q43" s="2">
        <f t="shared" ref="Q43:Z43" si="32">SUM(Q39:Q42)</f>
        <v>17240</v>
      </c>
      <c r="R43" s="2">
        <f t="shared" si="32"/>
        <v>27547</v>
      </c>
      <c r="S43" s="2">
        <f t="shared" si="32"/>
        <v>699</v>
      </c>
      <c r="T43" s="2">
        <f t="shared" si="32"/>
        <v>294</v>
      </c>
      <c r="U43" s="2">
        <f t="shared" si="32"/>
        <v>570</v>
      </c>
      <c r="V43" s="2">
        <f t="shared" si="32"/>
        <v>1533</v>
      </c>
      <c r="W43" s="2">
        <f t="shared" si="32"/>
        <v>11496</v>
      </c>
      <c r="X43" s="2">
        <f t="shared" si="32"/>
        <v>1363</v>
      </c>
      <c r="Y43" s="2">
        <f t="shared" si="32"/>
        <v>7701</v>
      </c>
      <c r="Z43" s="2">
        <f t="shared" si="32"/>
        <v>0</v>
      </c>
      <c r="AA43" s="1">
        <f t="shared" ref="AA43" si="33">Q43+S43+U43+W43+Y43</f>
        <v>37706</v>
      </c>
      <c r="AB43" s="13">
        <f t="shared" ref="AB43" si="34">R43+T43+V43+X43+Z43</f>
        <v>30737</v>
      </c>
      <c r="AC43" s="18">
        <f>AA43+AB43</f>
        <v>68443</v>
      </c>
      <c r="AE43" s="4" t="s">
        <v>16</v>
      </c>
      <c r="AF43" s="2">
        <f t="shared" ref="AF43:AO43" si="35">IFERROR(B43/Q43, "N.A.")</f>
        <v>2400.7896171693737</v>
      </c>
      <c r="AG43" s="2">
        <f t="shared" si="35"/>
        <v>6076.404254546771</v>
      </c>
      <c r="AH43" s="2">
        <f t="shared" si="35"/>
        <v>1908.0457796852647</v>
      </c>
      <c r="AI43" s="2">
        <f t="shared" si="35"/>
        <v>0</v>
      </c>
      <c r="AJ43" s="2">
        <f t="shared" si="35"/>
        <v>2211.8596491228072</v>
      </c>
      <c r="AK43" s="2">
        <f t="shared" si="35"/>
        <v>3140.404435746902</v>
      </c>
      <c r="AL43" s="2">
        <f t="shared" si="35"/>
        <v>1108.3499478079329</v>
      </c>
      <c r="AM43" s="2">
        <f t="shared" si="35"/>
        <v>1729.5810711665445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1504.420728796478</v>
      </c>
      <c r="AQ43" s="16">
        <f t="shared" ref="AQ43" si="37">IFERROR(M43/AB43, "N.A.")</f>
        <v>5679.0957803298925</v>
      </c>
      <c r="AR43" s="14">
        <f t="shared" ref="AR43" si="38">IFERROR(N43/AC43, "N.A.")</f>
        <v>3379.2214689595708</v>
      </c>
    </row>
    <row r="44" spans="1:44" ht="15" customHeight="1" thickBot="1" x14ac:dyDescent="0.3">
      <c r="A44" s="5" t="s">
        <v>0</v>
      </c>
      <c r="B44" s="46">
        <f>B43+C43</f>
        <v>208776320.99999991</v>
      </c>
      <c r="C44" s="47"/>
      <c r="D44" s="46">
        <f>D43+E43</f>
        <v>1333724</v>
      </c>
      <c r="E44" s="47"/>
      <c r="F44" s="46">
        <f>F43+G43</f>
        <v>6075000.0000000009</v>
      </c>
      <c r="G44" s="47"/>
      <c r="H44" s="46">
        <f>H43+I43</f>
        <v>15099009.999999998</v>
      </c>
      <c r="I44" s="47"/>
      <c r="J44" s="46">
        <f>J43+K43</f>
        <v>0</v>
      </c>
      <c r="K44" s="47"/>
      <c r="L44" s="46">
        <f>L43+M43</f>
        <v>231284054.99999991</v>
      </c>
      <c r="M44" s="50"/>
      <c r="N44" s="19">
        <f>B44+D44+F44+H44+J44</f>
        <v>231284054.99999991</v>
      </c>
      <c r="P44" s="5" t="s">
        <v>0</v>
      </c>
      <c r="Q44" s="46">
        <f>Q43+R43</f>
        <v>44787</v>
      </c>
      <c r="R44" s="47"/>
      <c r="S44" s="46">
        <f>S43+T43</f>
        <v>993</v>
      </c>
      <c r="T44" s="47"/>
      <c r="U44" s="46">
        <f>U43+V43</f>
        <v>2103</v>
      </c>
      <c r="V44" s="47"/>
      <c r="W44" s="46">
        <f>W43+X43</f>
        <v>12859</v>
      </c>
      <c r="X44" s="47"/>
      <c r="Y44" s="46">
        <f>Y43+Z43</f>
        <v>7701</v>
      </c>
      <c r="Z44" s="47"/>
      <c r="AA44" s="46">
        <f>AA43+AB43</f>
        <v>68443</v>
      </c>
      <c r="AB44" s="50"/>
      <c r="AC44" s="19">
        <f>Q44+S44+U44+W44+Y44</f>
        <v>68443</v>
      </c>
      <c r="AE44" s="5" t="s">
        <v>0</v>
      </c>
      <c r="AF44" s="48">
        <f>IFERROR(B44/Q44,"N.A.")</f>
        <v>4661.5384151651133</v>
      </c>
      <c r="AG44" s="49"/>
      <c r="AH44" s="48">
        <f>IFERROR(D44/S44,"N.A.")</f>
        <v>1343.1258811681773</v>
      </c>
      <c r="AI44" s="49"/>
      <c r="AJ44" s="48">
        <f>IFERROR(F44/U44,"N.A.")</f>
        <v>2888.7303851640518</v>
      </c>
      <c r="AK44" s="49"/>
      <c r="AL44" s="48">
        <f>IFERROR(H44/W44,"N.A.")</f>
        <v>1174.1978380900534</v>
      </c>
      <c r="AM44" s="49"/>
      <c r="AN44" s="48">
        <f>IFERROR(J44/Y44,"N.A.")</f>
        <v>0</v>
      </c>
      <c r="AO44" s="49"/>
      <c r="AP44" s="48">
        <f>IFERROR(L44/AA44,"N.A.")</f>
        <v>3379.2214689595708</v>
      </c>
      <c r="AQ44" s="49"/>
      <c r="AR44" s="17">
        <f>IFERROR(N44/AC44, "N.A.")</f>
        <v>3379.2214689595708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0"/>
      <c r="P14" s="30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0"/>
      <c r="AE14" s="30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0"/>
    </row>
    <row r="15" spans="1:44" ht="15" customHeight="1" thickBot="1" x14ac:dyDescent="0.3">
      <c r="A15" s="3" t="s">
        <v>12</v>
      </c>
      <c r="B15" s="2">
        <v>64840339.999999985</v>
      </c>
      <c r="C15" s="2"/>
      <c r="D15" s="2">
        <v>55831675.999999985</v>
      </c>
      <c r="E15" s="2"/>
      <c r="F15" s="2">
        <v>49231222</v>
      </c>
      <c r="G15" s="2"/>
      <c r="H15" s="2">
        <v>160246108.99999991</v>
      </c>
      <c r="I15" s="2"/>
      <c r="J15" s="2">
        <v>0</v>
      </c>
      <c r="K15" s="2"/>
      <c r="L15" s="1">
        <f t="shared" ref="L15:M18" si="0">B15+D15+F15+H15+J15</f>
        <v>330149346.99999988</v>
      </c>
      <c r="M15" s="13">
        <f t="shared" si="0"/>
        <v>0</v>
      </c>
      <c r="N15" s="14">
        <f>L15+M15</f>
        <v>330149346.99999988</v>
      </c>
      <c r="P15" s="3" t="s">
        <v>12</v>
      </c>
      <c r="Q15" s="2">
        <v>14923</v>
      </c>
      <c r="R15" s="2">
        <v>0</v>
      </c>
      <c r="S15" s="2">
        <v>10638</v>
      </c>
      <c r="T15" s="2">
        <v>0</v>
      </c>
      <c r="U15" s="2">
        <v>6526</v>
      </c>
      <c r="V15" s="2">
        <v>0</v>
      </c>
      <c r="W15" s="2">
        <v>39740</v>
      </c>
      <c r="X15" s="2">
        <v>0</v>
      </c>
      <c r="Y15" s="2">
        <v>5584</v>
      </c>
      <c r="Z15" s="2">
        <v>0</v>
      </c>
      <c r="AA15" s="1">
        <f t="shared" ref="AA15:AB18" si="1">Q15+S15+U15+W15+Y15</f>
        <v>77411</v>
      </c>
      <c r="AB15" s="13">
        <f t="shared" si="1"/>
        <v>0</v>
      </c>
      <c r="AC15" s="14">
        <f>AA15+AB15</f>
        <v>77411</v>
      </c>
      <c r="AE15" s="3" t="s">
        <v>12</v>
      </c>
      <c r="AF15" s="2">
        <f t="shared" ref="AF15:AR18" si="2">IFERROR(B15/Q15, "N.A.")</f>
        <v>4344.9936339878032</v>
      </c>
      <c r="AG15" s="2" t="str">
        <f t="shared" si="2"/>
        <v>N.A.</v>
      </c>
      <c r="AH15" s="2">
        <f t="shared" si="2"/>
        <v>5248.3244970859168</v>
      </c>
      <c r="AI15" s="2" t="str">
        <f t="shared" si="2"/>
        <v>N.A.</v>
      </c>
      <c r="AJ15" s="2">
        <f t="shared" si="2"/>
        <v>7543.858718970273</v>
      </c>
      <c r="AK15" s="2" t="str">
        <f t="shared" si="2"/>
        <v>N.A.</v>
      </c>
      <c r="AL15" s="2">
        <f t="shared" si="2"/>
        <v>4032.3630850528411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4264.8893180555724</v>
      </c>
      <c r="AQ15" s="16" t="str">
        <f t="shared" si="2"/>
        <v>N.A.</v>
      </c>
      <c r="AR15" s="14">
        <f t="shared" si="2"/>
        <v>4264.8893180555724</v>
      </c>
    </row>
    <row r="16" spans="1:44" ht="15" customHeight="1" thickBot="1" x14ac:dyDescent="0.3">
      <c r="A16" s="3" t="s">
        <v>13</v>
      </c>
      <c r="B16" s="2">
        <v>38406981</v>
      </c>
      <c r="C16" s="2">
        <v>3266600</v>
      </c>
      <c r="D16" s="2">
        <v>521500.00000000006</v>
      </c>
      <c r="E16" s="2"/>
      <c r="F16" s="2"/>
      <c r="G16" s="2"/>
      <c r="H16" s="2"/>
      <c r="I16" s="2"/>
      <c r="J16" s="2"/>
      <c r="K16" s="2"/>
      <c r="L16" s="1">
        <f t="shared" si="0"/>
        <v>38928481</v>
      </c>
      <c r="M16" s="13">
        <f t="shared" si="0"/>
        <v>3266600</v>
      </c>
      <c r="N16" s="14">
        <f>L16+M16</f>
        <v>42195081</v>
      </c>
      <c r="P16" s="3" t="s">
        <v>13</v>
      </c>
      <c r="Q16" s="2">
        <v>12145</v>
      </c>
      <c r="R16" s="2">
        <v>584</v>
      </c>
      <c r="S16" s="2">
        <v>203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12348</v>
      </c>
      <c r="AB16" s="13">
        <f t="shared" si="1"/>
        <v>584</v>
      </c>
      <c r="AC16" s="14">
        <f>AA16+AB16</f>
        <v>12932</v>
      </c>
      <c r="AE16" s="3" t="s">
        <v>13</v>
      </c>
      <c r="AF16" s="2">
        <f t="shared" si="2"/>
        <v>3162.369781803211</v>
      </c>
      <c r="AG16" s="2">
        <f t="shared" si="2"/>
        <v>5593.4931506849316</v>
      </c>
      <c r="AH16" s="2">
        <f t="shared" si="2"/>
        <v>2568.9655172413795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3152.6142695173307</v>
      </c>
      <c r="AQ16" s="16">
        <f t="shared" si="2"/>
        <v>5593.4931506849316</v>
      </c>
      <c r="AR16" s="14">
        <f t="shared" si="2"/>
        <v>3262.8426384163317</v>
      </c>
    </row>
    <row r="17" spans="1:44" ht="15" customHeight="1" thickBot="1" x14ac:dyDescent="0.3">
      <c r="A17" s="3" t="s">
        <v>14</v>
      </c>
      <c r="B17" s="2">
        <v>221079515.00000009</v>
      </c>
      <c r="C17" s="2">
        <v>989891070.00000107</v>
      </c>
      <c r="D17" s="2">
        <v>82318391.000000015</v>
      </c>
      <c r="E17" s="2">
        <v>18153779.999999996</v>
      </c>
      <c r="F17" s="2"/>
      <c r="G17" s="2">
        <v>131345072.00000001</v>
      </c>
      <c r="H17" s="2"/>
      <c r="I17" s="2">
        <v>72654116.99999997</v>
      </c>
      <c r="J17" s="2">
        <v>0</v>
      </c>
      <c r="K17" s="2"/>
      <c r="L17" s="1">
        <f t="shared" si="0"/>
        <v>303397906.00000012</v>
      </c>
      <c r="M17" s="13">
        <f t="shared" si="0"/>
        <v>1212044039.0000012</v>
      </c>
      <c r="N17" s="14">
        <f>L17+M17</f>
        <v>1515441945.0000014</v>
      </c>
      <c r="P17" s="3" t="s">
        <v>14</v>
      </c>
      <c r="Q17" s="2">
        <v>46100</v>
      </c>
      <c r="R17" s="2">
        <v>154348</v>
      </c>
      <c r="S17" s="2">
        <v>10123</v>
      </c>
      <c r="T17" s="2">
        <v>2419</v>
      </c>
      <c r="U17" s="2">
        <v>0</v>
      </c>
      <c r="V17" s="2">
        <v>10358</v>
      </c>
      <c r="W17" s="2">
        <v>0</v>
      </c>
      <c r="X17" s="2">
        <v>9289</v>
      </c>
      <c r="Y17" s="2">
        <v>3539</v>
      </c>
      <c r="Z17" s="2">
        <v>0</v>
      </c>
      <c r="AA17" s="1">
        <f t="shared" si="1"/>
        <v>59762</v>
      </c>
      <c r="AB17" s="13">
        <f t="shared" si="1"/>
        <v>176414</v>
      </c>
      <c r="AC17" s="14">
        <f>AA17+AB17</f>
        <v>236176</v>
      </c>
      <c r="AE17" s="3" t="s">
        <v>14</v>
      </c>
      <c r="AF17" s="2">
        <f t="shared" si="2"/>
        <v>4795.6510845987004</v>
      </c>
      <c r="AG17" s="2">
        <f t="shared" si="2"/>
        <v>6413.3715370461623</v>
      </c>
      <c r="AH17" s="2">
        <f t="shared" si="2"/>
        <v>8131.8177417761544</v>
      </c>
      <c r="AI17" s="2">
        <f t="shared" si="2"/>
        <v>7504.6630839189729</v>
      </c>
      <c r="AJ17" s="2" t="str">
        <f t="shared" si="2"/>
        <v>N.A.</v>
      </c>
      <c r="AK17" s="2">
        <f t="shared" si="2"/>
        <v>12680.543734311645</v>
      </c>
      <c r="AL17" s="2" t="str">
        <f t="shared" si="2"/>
        <v>N.A.</v>
      </c>
      <c r="AM17" s="2">
        <f t="shared" si="2"/>
        <v>7821.5219076326803</v>
      </c>
      <c r="AN17" s="2">
        <f t="shared" si="2"/>
        <v>0</v>
      </c>
      <c r="AO17" s="2" t="str">
        <f t="shared" si="2"/>
        <v>N.A.</v>
      </c>
      <c r="AP17" s="15">
        <f t="shared" si="2"/>
        <v>5076.7696194906484</v>
      </c>
      <c r="AQ17" s="16">
        <f t="shared" si="2"/>
        <v>6870.4526794925641</v>
      </c>
      <c r="AR17" s="14">
        <f t="shared" si="2"/>
        <v>6416.5789284262646</v>
      </c>
    </row>
    <row r="18" spans="1:44" ht="15" customHeight="1" thickBot="1" x14ac:dyDescent="0.3">
      <c r="A18" s="3" t="s">
        <v>15</v>
      </c>
      <c r="B18" s="2">
        <v>2101990</v>
      </c>
      <c r="C18" s="2"/>
      <c r="D18" s="2"/>
      <c r="E18" s="2"/>
      <c r="F18" s="2"/>
      <c r="G18" s="2">
        <v>0</v>
      </c>
      <c r="H18" s="2">
        <v>2593599.9999999995</v>
      </c>
      <c r="I18" s="2"/>
      <c r="J18" s="2"/>
      <c r="K18" s="2"/>
      <c r="L18" s="1">
        <f t="shared" si="0"/>
        <v>4695590</v>
      </c>
      <c r="M18" s="13">
        <f t="shared" si="0"/>
        <v>0</v>
      </c>
      <c r="N18" s="14">
        <f>L18+M18</f>
        <v>4695590</v>
      </c>
      <c r="P18" s="3" t="s">
        <v>15</v>
      </c>
      <c r="Q18" s="2">
        <v>723</v>
      </c>
      <c r="R18" s="2">
        <v>0</v>
      </c>
      <c r="S18" s="2">
        <v>0</v>
      </c>
      <c r="T18" s="2">
        <v>0</v>
      </c>
      <c r="U18" s="2">
        <v>0</v>
      </c>
      <c r="V18" s="2">
        <v>332</v>
      </c>
      <c r="W18" s="2">
        <v>656</v>
      </c>
      <c r="X18" s="2">
        <v>0</v>
      </c>
      <c r="Y18" s="2">
        <v>0</v>
      </c>
      <c r="Z18" s="2">
        <v>0</v>
      </c>
      <c r="AA18" s="1">
        <f t="shared" si="1"/>
        <v>1379</v>
      </c>
      <c r="AB18" s="13">
        <f t="shared" si="1"/>
        <v>332</v>
      </c>
      <c r="AC18" s="18">
        <f>AA18+AB18</f>
        <v>1711</v>
      </c>
      <c r="AE18" s="3" t="s">
        <v>15</v>
      </c>
      <c r="AF18" s="2">
        <f t="shared" si="2"/>
        <v>2907.3167358229598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0</v>
      </c>
      <c r="AL18" s="2">
        <f t="shared" si="2"/>
        <v>3953.6585365853653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3405.0688905003626</v>
      </c>
      <c r="AQ18" s="16">
        <f t="shared" si="2"/>
        <v>0</v>
      </c>
      <c r="AR18" s="14">
        <f t="shared" si="2"/>
        <v>2744.3541788427819</v>
      </c>
    </row>
    <row r="19" spans="1:44" ht="15" customHeight="1" thickBot="1" x14ac:dyDescent="0.3">
      <c r="A19" s="4" t="s">
        <v>16</v>
      </c>
      <c r="B19" s="2">
        <f t="shared" ref="B19:K19" si="3">SUM(B15:B18)</f>
        <v>326428826.00000006</v>
      </c>
      <c r="C19" s="2">
        <f t="shared" si="3"/>
        <v>993157670.00000107</v>
      </c>
      <c r="D19" s="2">
        <f t="shared" si="3"/>
        <v>138671567</v>
      </c>
      <c r="E19" s="2">
        <f t="shared" si="3"/>
        <v>18153779.999999996</v>
      </c>
      <c r="F19" s="2">
        <f t="shared" si="3"/>
        <v>49231222</v>
      </c>
      <c r="G19" s="2">
        <f t="shared" si="3"/>
        <v>131345072.00000001</v>
      </c>
      <c r="H19" s="2">
        <f t="shared" si="3"/>
        <v>162839708.99999991</v>
      </c>
      <c r="I19" s="2">
        <f t="shared" si="3"/>
        <v>72654116.99999997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677171324</v>
      </c>
      <c r="M19" s="13">
        <f t="shared" ref="M19" si="5">C19+E19+G19+I19+K19</f>
        <v>1215310639.0000012</v>
      </c>
      <c r="N19" s="18">
        <f>L19+M19</f>
        <v>1892481963.0000012</v>
      </c>
      <c r="P19" s="4" t="s">
        <v>16</v>
      </c>
      <c r="Q19" s="2">
        <f t="shared" ref="Q19:Z19" si="6">SUM(Q15:Q18)</f>
        <v>73891</v>
      </c>
      <c r="R19" s="2">
        <f t="shared" si="6"/>
        <v>154932</v>
      </c>
      <c r="S19" s="2">
        <f t="shared" si="6"/>
        <v>20964</v>
      </c>
      <c r="T19" s="2">
        <f t="shared" si="6"/>
        <v>2419</v>
      </c>
      <c r="U19" s="2">
        <f t="shared" si="6"/>
        <v>6526</v>
      </c>
      <c r="V19" s="2">
        <f t="shared" si="6"/>
        <v>10690</v>
      </c>
      <c r="W19" s="2">
        <f t="shared" si="6"/>
        <v>40396</v>
      </c>
      <c r="X19" s="2">
        <f t="shared" si="6"/>
        <v>9289</v>
      </c>
      <c r="Y19" s="2">
        <f t="shared" si="6"/>
        <v>9123</v>
      </c>
      <c r="Z19" s="2">
        <f t="shared" si="6"/>
        <v>0</v>
      </c>
      <c r="AA19" s="1">
        <f t="shared" ref="AA19" si="7">Q19+S19+U19+W19+Y19</f>
        <v>150900</v>
      </c>
      <c r="AB19" s="13">
        <f t="shared" ref="AB19" si="8">R19+T19+V19+X19+Z19</f>
        <v>177330</v>
      </c>
      <c r="AC19" s="14">
        <f>AA19+AB19</f>
        <v>328230</v>
      </c>
      <c r="AE19" s="4" t="s">
        <v>16</v>
      </c>
      <c r="AF19" s="2">
        <f t="shared" ref="AF19:AO19" si="9">IFERROR(B19/Q19, "N.A.")</f>
        <v>4417.7075151236286</v>
      </c>
      <c r="AG19" s="2">
        <f t="shared" si="9"/>
        <v>6410.2810910593107</v>
      </c>
      <c r="AH19" s="2">
        <f t="shared" si="9"/>
        <v>6614.7475195573361</v>
      </c>
      <c r="AI19" s="2">
        <f t="shared" si="9"/>
        <v>7504.6630839189729</v>
      </c>
      <c r="AJ19" s="2">
        <f t="shared" si="9"/>
        <v>7543.858718970273</v>
      </c>
      <c r="AK19" s="2">
        <f t="shared" si="9"/>
        <v>12286.723292797007</v>
      </c>
      <c r="AL19" s="2">
        <f t="shared" si="9"/>
        <v>4031.0849836617463</v>
      </c>
      <c r="AM19" s="2">
        <f t="shared" si="9"/>
        <v>7821.5219076326803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4487.5501921802515</v>
      </c>
      <c r="AQ19" s="16">
        <f t="shared" ref="AQ19" si="11">IFERROR(M19/AB19, "N.A.")</f>
        <v>6853.3843060959862</v>
      </c>
      <c r="AR19" s="14">
        <f t="shared" ref="AR19" si="12">IFERROR(N19/AC19, "N.A.")</f>
        <v>5765.7190476190508</v>
      </c>
    </row>
    <row r="20" spans="1:44" ht="15" customHeight="1" thickBot="1" x14ac:dyDescent="0.3">
      <c r="A20" s="5" t="s">
        <v>0</v>
      </c>
      <c r="B20" s="46">
        <f>B19+C19</f>
        <v>1319586496.0000012</v>
      </c>
      <c r="C20" s="47"/>
      <c r="D20" s="46">
        <f>D19+E19</f>
        <v>156825347</v>
      </c>
      <c r="E20" s="47"/>
      <c r="F20" s="46">
        <f>F19+G19</f>
        <v>180576294</v>
      </c>
      <c r="G20" s="47"/>
      <c r="H20" s="46">
        <f>H19+I19</f>
        <v>235493825.99999988</v>
      </c>
      <c r="I20" s="47"/>
      <c r="J20" s="46">
        <f>J19+K19</f>
        <v>0</v>
      </c>
      <c r="K20" s="47"/>
      <c r="L20" s="46">
        <f>L19+M19</f>
        <v>1892481963.0000012</v>
      </c>
      <c r="M20" s="50"/>
      <c r="N20" s="19">
        <f>B20+D20+F20+H20+J20</f>
        <v>1892481963.000001</v>
      </c>
      <c r="P20" s="5" t="s">
        <v>0</v>
      </c>
      <c r="Q20" s="46">
        <f>Q19+R19</f>
        <v>228823</v>
      </c>
      <c r="R20" s="47"/>
      <c r="S20" s="46">
        <f>S19+T19</f>
        <v>23383</v>
      </c>
      <c r="T20" s="47"/>
      <c r="U20" s="46">
        <f>U19+V19</f>
        <v>17216</v>
      </c>
      <c r="V20" s="47"/>
      <c r="W20" s="46">
        <f>W19+X19</f>
        <v>49685</v>
      </c>
      <c r="X20" s="47"/>
      <c r="Y20" s="46">
        <f>Y19+Z19</f>
        <v>9123</v>
      </c>
      <c r="Z20" s="47"/>
      <c r="AA20" s="46">
        <f>AA19+AB19</f>
        <v>328230</v>
      </c>
      <c r="AB20" s="47"/>
      <c r="AC20" s="20">
        <f>Q20+S20+U20+W20+Y20</f>
        <v>328230</v>
      </c>
      <c r="AE20" s="5" t="s">
        <v>0</v>
      </c>
      <c r="AF20" s="48">
        <f>IFERROR(B20/Q20,"N.A.")</f>
        <v>5766.8437875563259</v>
      </c>
      <c r="AG20" s="49"/>
      <c r="AH20" s="48">
        <f>IFERROR(D20/S20,"N.A.")</f>
        <v>6706.8103750588034</v>
      </c>
      <c r="AI20" s="49"/>
      <c r="AJ20" s="48">
        <f>IFERROR(F20/U20,"N.A.")</f>
        <v>10488.86466078067</v>
      </c>
      <c r="AK20" s="49"/>
      <c r="AL20" s="48">
        <f>IFERROR(H20/W20,"N.A.")</f>
        <v>4739.7368622320591</v>
      </c>
      <c r="AM20" s="49"/>
      <c r="AN20" s="48">
        <f>IFERROR(J20/Y20,"N.A.")</f>
        <v>0</v>
      </c>
      <c r="AO20" s="49"/>
      <c r="AP20" s="48">
        <f>IFERROR(L20/AA20,"N.A.")</f>
        <v>5765.7190476190508</v>
      </c>
      <c r="AQ20" s="49"/>
      <c r="AR20" s="17">
        <f>IFERROR(N20/AC20, "N.A.")</f>
        <v>5765.7190476190508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0"/>
      <c r="P26" s="30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0"/>
      <c r="AE26" s="30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0"/>
    </row>
    <row r="27" spans="1:44" ht="15" customHeight="1" thickBot="1" x14ac:dyDescent="0.3">
      <c r="A27" s="3" t="s">
        <v>12</v>
      </c>
      <c r="B27" s="2">
        <v>55810984.999999985</v>
      </c>
      <c r="C27" s="2"/>
      <c r="D27" s="2">
        <v>53557366.000000022</v>
      </c>
      <c r="E27" s="2"/>
      <c r="F27" s="2">
        <v>41823472.000000022</v>
      </c>
      <c r="G27" s="2"/>
      <c r="H27" s="2">
        <v>102906733.00000001</v>
      </c>
      <c r="I27" s="2"/>
      <c r="J27" s="2">
        <v>0</v>
      </c>
      <c r="K27" s="2"/>
      <c r="L27" s="1">
        <f t="shared" ref="L27:M30" si="13">B27+D27+F27+H27+J27</f>
        <v>254098556.00000006</v>
      </c>
      <c r="M27" s="13">
        <f t="shared" si="13"/>
        <v>0</v>
      </c>
      <c r="N27" s="14">
        <f>L27+M27</f>
        <v>254098556.00000006</v>
      </c>
      <c r="P27" s="3" t="s">
        <v>12</v>
      </c>
      <c r="Q27" s="2">
        <v>11798</v>
      </c>
      <c r="R27" s="2">
        <v>0</v>
      </c>
      <c r="S27" s="2">
        <v>10240</v>
      </c>
      <c r="T27" s="2">
        <v>0</v>
      </c>
      <c r="U27" s="2">
        <v>5218</v>
      </c>
      <c r="V27" s="2">
        <v>0</v>
      </c>
      <c r="W27" s="2">
        <v>21166</v>
      </c>
      <c r="X27" s="2">
        <v>0</v>
      </c>
      <c r="Y27" s="2">
        <v>1883</v>
      </c>
      <c r="Z27" s="2">
        <v>0</v>
      </c>
      <c r="AA27" s="1">
        <f t="shared" ref="AA27:AB30" si="14">Q27+S27+U27+W27+Y27</f>
        <v>50305</v>
      </c>
      <c r="AB27" s="13">
        <f t="shared" si="14"/>
        <v>0</v>
      </c>
      <c r="AC27" s="14">
        <f>AA27+AB27</f>
        <v>50305</v>
      </c>
      <c r="AE27" s="3" t="s">
        <v>12</v>
      </c>
      <c r="AF27" s="2">
        <f t="shared" ref="AF27:AR30" si="15">IFERROR(B27/Q27, "N.A.")</f>
        <v>4730.5462790303427</v>
      </c>
      <c r="AG27" s="2" t="str">
        <f t="shared" si="15"/>
        <v>N.A.</v>
      </c>
      <c r="AH27" s="2">
        <f t="shared" si="15"/>
        <v>5230.2115234375024</v>
      </c>
      <c r="AI27" s="2" t="str">
        <f t="shared" si="15"/>
        <v>N.A.</v>
      </c>
      <c r="AJ27" s="2">
        <f t="shared" si="15"/>
        <v>8015.2303564584172</v>
      </c>
      <c r="AK27" s="2" t="str">
        <f t="shared" si="15"/>
        <v>N.A.</v>
      </c>
      <c r="AL27" s="2">
        <f t="shared" si="15"/>
        <v>4861.8885476707937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5051.1590497962443</v>
      </c>
      <c r="AQ27" s="16" t="str">
        <f t="shared" si="15"/>
        <v>N.A.</v>
      </c>
      <c r="AR27" s="14">
        <f t="shared" si="15"/>
        <v>5051.1590497962443</v>
      </c>
    </row>
    <row r="28" spans="1:44" ht="15" customHeight="1" thickBot="1" x14ac:dyDescent="0.3">
      <c r="A28" s="3" t="s">
        <v>13</v>
      </c>
      <c r="B28" s="2">
        <v>3883210</v>
      </c>
      <c r="C28" s="2">
        <v>1326000</v>
      </c>
      <c r="D28" s="2"/>
      <c r="E28" s="2"/>
      <c r="F28" s="2"/>
      <c r="G28" s="2"/>
      <c r="H28" s="2"/>
      <c r="I28" s="2"/>
      <c r="J28" s="2"/>
      <c r="K28" s="2"/>
      <c r="L28" s="1">
        <f t="shared" si="13"/>
        <v>3883210</v>
      </c>
      <c r="M28" s="13">
        <f t="shared" si="13"/>
        <v>1326000</v>
      </c>
      <c r="N28" s="14">
        <f>L28+M28</f>
        <v>5209210</v>
      </c>
      <c r="P28" s="3" t="s">
        <v>13</v>
      </c>
      <c r="Q28" s="2">
        <v>1005</v>
      </c>
      <c r="R28" s="2">
        <v>102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1005</v>
      </c>
      <c r="AB28" s="13">
        <f t="shared" si="14"/>
        <v>102</v>
      </c>
      <c r="AC28" s="14">
        <f>AA28+AB28</f>
        <v>1107</v>
      </c>
      <c r="AE28" s="3" t="s">
        <v>13</v>
      </c>
      <c r="AF28" s="2">
        <f t="shared" si="15"/>
        <v>3863.8905472636816</v>
      </c>
      <c r="AG28" s="2">
        <f t="shared" si="15"/>
        <v>13000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3863.8905472636816</v>
      </c>
      <c r="AQ28" s="16">
        <f t="shared" si="15"/>
        <v>13000</v>
      </c>
      <c r="AR28" s="14">
        <f t="shared" si="15"/>
        <v>4705.7000903342368</v>
      </c>
    </row>
    <row r="29" spans="1:44" ht="15" customHeight="1" thickBot="1" x14ac:dyDescent="0.3">
      <c r="A29" s="3" t="s">
        <v>14</v>
      </c>
      <c r="B29" s="2">
        <v>148556505.00000003</v>
      </c>
      <c r="C29" s="2">
        <v>643792054.99999976</v>
      </c>
      <c r="D29" s="2">
        <v>66626851.000000015</v>
      </c>
      <c r="E29" s="2">
        <v>14661779.999999998</v>
      </c>
      <c r="F29" s="2"/>
      <c r="G29" s="2">
        <v>105992469.99999999</v>
      </c>
      <c r="H29" s="2"/>
      <c r="I29" s="2">
        <v>50492837</v>
      </c>
      <c r="J29" s="2">
        <v>0</v>
      </c>
      <c r="K29" s="2"/>
      <c r="L29" s="1">
        <f t="shared" si="13"/>
        <v>215183356.00000006</v>
      </c>
      <c r="M29" s="13">
        <f t="shared" si="13"/>
        <v>814939141.99999976</v>
      </c>
      <c r="N29" s="14">
        <f>L29+M29</f>
        <v>1030122497.9999998</v>
      </c>
      <c r="P29" s="3" t="s">
        <v>14</v>
      </c>
      <c r="Q29" s="2">
        <v>27542</v>
      </c>
      <c r="R29" s="2">
        <v>94657</v>
      </c>
      <c r="S29" s="2">
        <v>7957</v>
      </c>
      <c r="T29" s="2">
        <v>1738</v>
      </c>
      <c r="U29" s="2">
        <v>0</v>
      </c>
      <c r="V29" s="2">
        <v>7759</v>
      </c>
      <c r="W29" s="2">
        <v>0</v>
      </c>
      <c r="X29" s="2">
        <v>6176</v>
      </c>
      <c r="Y29" s="2">
        <v>1575</v>
      </c>
      <c r="Z29" s="2">
        <v>0</v>
      </c>
      <c r="AA29" s="1">
        <f t="shared" si="14"/>
        <v>37074</v>
      </c>
      <c r="AB29" s="13">
        <f t="shared" si="14"/>
        <v>110330</v>
      </c>
      <c r="AC29" s="14">
        <f>AA29+AB29</f>
        <v>147404</v>
      </c>
      <c r="AE29" s="3" t="s">
        <v>14</v>
      </c>
      <c r="AF29" s="2">
        <f t="shared" si="15"/>
        <v>5393.8168978287713</v>
      </c>
      <c r="AG29" s="2">
        <f t="shared" si="15"/>
        <v>6801.3147997506767</v>
      </c>
      <c r="AH29" s="2">
        <f t="shared" si="15"/>
        <v>8373.3632022118909</v>
      </c>
      <c r="AI29" s="2">
        <f t="shared" si="15"/>
        <v>8436.0069044879165</v>
      </c>
      <c r="AJ29" s="2" t="str">
        <f t="shared" si="15"/>
        <v>N.A.</v>
      </c>
      <c r="AK29" s="2">
        <f t="shared" si="15"/>
        <v>13660.583838123468</v>
      </c>
      <c r="AL29" s="2" t="str">
        <f t="shared" si="15"/>
        <v>N.A.</v>
      </c>
      <c r="AM29" s="2">
        <f t="shared" si="15"/>
        <v>8175.6536593264245</v>
      </c>
      <c r="AN29" s="2">
        <f t="shared" si="15"/>
        <v>0</v>
      </c>
      <c r="AO29" s="2" t="str">
        <f t="shared" si="15"/>
        <v>N.A.</v>
      </c>
      <c r="AP29" s="15">
        <f t="shared" si="15"/>
        <v>5804.1580622538722</v>
      </c>
      <c r="AQ29" s="16">
        <f t="shared" si="15"/>
        <v>7386.3785189884866</v>
      </c>
      <c r="AR29" s="14">
        <f t="shared" si="15"/>
        <v>6988.4297441046356</v>
      </c>
    </row>
    <row r="30" spans="1:44" ht="15" customHeight="1" thickBot="1" x14ac:dyDescent="0.3">
      <c r="A30" s="3" t="s">
        <v>15</v>
      </c>
      <c r="B30" s="2">
        <v>1947490</v>
      </c>
      <c r="C30" s="2"/>
      <c r="D30" s="2"/>
      <c r="E30" s="2"/>
      <c r="F30" s="2"/>
      <c r="G30" s="2">
        <v>0</v>
      </c>
      <c r="H30" s="2">
        <v>2593599.9999999995</v>
      </c>
      <c r="I30" s="2"/>
      <c r="J30" s="2"/>
      <c r="K30" s="2"/>
      <c r="L30" s="1">
        <f t="shared" si="13"/>
        <v>4541090</v>
      </c>
      <c r="M30" s="13">
        <f t="shared" si="13"/>
        <v>0</v>
      </c>
      <c r="N30" s="14">
        <f>L30+M30</f>
        <v>4541090</v>
      </c>
      <c r="P30" s="3" t="s">
        <v>15</v>
      </c>
      <c r="Q30" s="2">
        <v>620</v>
      </c>
      <c r="R30" s="2">
        <v>0</v>
      </c>
      <c r="S30" s="2">
        <v>0</v>
      </c>
      <c r="T30" s="2">
        <v>0</v>
      </c>
      <c r="U30" s="2">
        <v>0</v>
      </c>
      <c r="V30" s="2">
        <v>332</v>
      </c>
      <c r="W30" s="2">
        <v>656</v>
      </c>
      <c r="X30" s="2">
        <v>0</v>
      </c>
      <c r="Y30" s="2">
        <v>0</v>
      </c>
      <c r="Z30" s="2">
        <v>0</v>
      </c>
      <c r="AA30" s="1">
        <f t="shared" si="14"/>
        <v>1276</v>
      </c>
      <c r="AB30" s="13">
        <f t="shared" si="14"/>
        <v>332</v>
      </c>
      <c r="AC30" s="18">
        <f>AA30+AB30</f>
        <v>1608</v>
      </c>
      <c r="AE30" s="3" t="s">
        <v>15</v>
      </c>
      <c r="AF30" s="2">
        <f t="shared" si="15"/>
        <v>3141.1129032258063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0</v>
      </c>
      <c r="AL30" s="2">
        <f t="shared" si="15"/>
        <v>3953.6585365853653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3558.8479623824451</v>
      </c>
      <c r="AQ30" s="16">
        <f t="shared" si="15"/>
        <v>0</v>
      </c>
      <c r="AR30" s="14">
        <f t="shared" si="15"/>
        <v>2824.0609452736317</v>
      </c>
    </row>
    <row r="31" spans="1:44" ht="15" customHeight="1" thickBot="1" x14ac:dyDescent="0.3">
      <c r="A31" s="4" t="s">
        <v>16</v>
      </c>
      <c r="B31" s="2">
        <f t="shared" ref="B31:K31" si="16">SUM(B27:B30)</f>
        <v>210198190</v>
      </c>
      <c r="C31" s="2">
        <f t="shared" si="16"/>
        <v>645118054.99999976</v>
      </c>
      <c r="D31" s="2">
        <f t="shared" si="16"/>
        <v>120184217.00000003</v>
      </c>
      <c r="E31" s="2">
        <f t="shared" si="16"/>
        <v>14661779.999999998</v>
      </c>
      <c r="F31" s="2">
        <f t="shared" si="16"/>
        <v>41823472.000000022</v>
      </c>
      <c r="G31" s="2">
        <f t="shared" si="16"/>
        <v>105992469.99999999</v>
      </c>
      <c r="H31" s="2">
        <f t="shared" si="16"/>
        <v>105500333.00000001</v>
      </c>
      <c r="I31" s="2">
        <f t="shared" si="16"/>
        <v>50492837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477706212</v>
      </c>
      <c r="M31" s="13">
        <f t="shared" ref="M31" si="18">C31+E31+G31+I31+K31</f>
        <v>816265141.99999976</v>
      </c>
      <c r="N31" s="18">
        <f>L31+M31</f>
        <v>1293971353.9999998</v>
      </c>
      <c r="P31" s="4" t="s">
        <v>16</v>
      </c>
      <c r="Q31" s="2">
        <f t="shared" ref="Q31:Z31" si="19">SUM(Q27:Q30)</f>
        <v>40965</v>
      </c>
      <c r="R31" s="2">
        <f t="shared" si="19"/>
        <v>94759</v>
      </c>
      <c r="S31" s="2">
        <f t="shared" si="19"/>
        <v>18197</v>
      </c>
      <c r="T31" s="2">
        <f t="shared" si="19"/>
        <v>1738</v>
      </c>
      <c r="U31" s="2">
        <f t="shared" si="19"/>
        <v>5218</v>
      </c>
      <c r="V31" s="2">
        <f t="shared" si="19"/>
        <v>8091</v>
      </c>
      <c r="W31" s="2">
        <f t="shared" si="19"/>
        <v>21822</v>
      </c>
      <c r="X31" s="2">
        <f t="shared" si="19"/>
        <v>6176</v>
      </c>
      <c r="Y31" s="2">
        <f t="shared" si="19"/>
        <v>3458</v>
      </c>
      <c r="Z31" s="2">
        <f t="shared" si="19"/>
        <v>0</v>
      </c>
      <c r="AA31" s="1">
        <f t="shared" ref="AA31" si="20">Q31+S31+U31+W31+Y31</f>
        <v>89660</v>
      </c>
      <c r="AB31" s="13">
        <f t="shared" ref="AB31" si="21">R31+T31+V31+X31+Z31</f>
        <v>110764</v>
      </c>
      <c r="AC31" s="14">
        <f>AA31+AB31</f>
        <v>200424</v>
      </c>
      <c r="AE31" s="4" t="s">
        <v>16</v>
      </c>
      <c r="AF31" s="2">
        <f t="shared" ref="AF31:AO31" si="22">IFERROR(B31/Q31, "N.A.")</f>
        <v>5131.1653850848288</v>
      </c>
      <c r="AG31" s="2">
        <f t="shared" si="22"/>
        <v>6807.9871568927465</v>
      </c>
      <c r="AH31" s="2">
        <f t="shared" si="22"/>
        <v>6604.6170797384202</v>
      </c>
      <c r="AI31" s="2">
        <f t="shared" si="22"/>
        <v>8436.0069044879165</v>
      </c>
      <c r="AJ31" s="2">
        <f t="shared" si="22"/>
        <v>8015.2303564584172</v>
      </c>
      <c r="AK31" s="2">
        <f t="shared" si="22"/>
        <v>13100.045729823258</v>
      </c>
      <c r="AL31" s="2">
        <f t="shared" si="22"/>
        <v>4834.5858766382553</v>
      </c>
      <c r="AM31" s="2">
        <f t="shared" si="22"/>
        <v>8175.6536593264245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5327.9747044389915</v>
      </c>
      <c r="AQ31" s="16">
        <f t="shared" ref="AQ31" si="24">IFERROR(M31/AB31, "N.A.")</f>
        <v>7369.4083095590604</v>
      </c>
      <c r="AR31" s="14">
        <f t="shared" ref="AR31" si="25">IFERROR(N31/AC31, "N.A.")</f>
        <v>6456.1696902566546</v>
      </c>
    </row>
    <row r="32" spans="1:44" ht="15" customHeight="1" thickBot="1" x14ac:dyDescent="0.3">
      <c r="A32" s="5" t="s">
        <v>0</v>
      </c>
      <c r="B32" s="46">
        <f>B31+C31</f>
        <v>855316244.99999976</v>
      </c>
      <c r="C32" s="47"/>
      <c r="D32" s="46">
        <f>D31+E31</f>
        <v>134845997.00000003</v>
      </c>
      <c r="E32" s="47"/>
      <c r="F32" s="46">
        <f>F31+G31</f>
        <v>147815942</v>
      </c>
      <c r="G32" s="47"/>
      <c r="H32" s="46">
        <f>H31+I31</f>
        <v>155993170</v>
      </c>
      <c r="I32" s="47"/>
      <c r="J32" s="46">
        <f>J31+K31</f>
        <v>0</v>
      </c>
      <c r="K32" s="47"/>
      <c r="L32" s="46">
        <f>L31+M31</f>
        <v>1293971353.9999998</v>
      </c>
      <c r="M32" s="50"/>
      <c r="N32" s="19">
        <f>B32+D32+F32+H32+J32</f>
        <v>1293971353.9999998</v>
      </c>
      <c r="P32" s="5" t="s">
        <v>0</v>
      </c>
      <c r="Q32" s="46">
        <f>Q31+R31</f>
        <v>135724</v>
      </c>
      <c r="R32" s="47"/>
      <c r="S32" s="46">
        <f>S31+T31</f>
        <v>19935</v>
      </c>
      <c r="T32" s="47"/>
      <c r="U32" s="46">
        <f>U31+V31</f>
        <v>13309</v>
      </c>
      <c r="V32" s="47"/>
      <c r="W32" s="46">
        <f>W31+X31</f>
        <v>27998</v>
      </c>
      <c r="X32" s="47"/>
      <c r="Y32" s="46">
        <f>Y31+Z31</f>
        <v>3458</v>
      </c>
      <c r="Z32" s="47"/>
      <c r="AA32" s="46">
        <f>AA31+AB31</f>
        <v>200424</v>
      </c>
      <c r="AB32" s="47"/>
      <c r="AC32" s="20">
        <f>Q32+S32+U32+W32+Y32</f>
        <v>200424</v>
      </c>
      <c r="AE32" s="5" t="s">
        <v>0</v>
      </c>
      <c r="AF32" s="48">
        <f>IFERROR(B32/Q32,"N.A.")</f>
        <v>6301.8791444401859</v>
      </c>
      <c r="AG32" s="49"/>
      <c r="AH32" s="48">
        <f>IFERROR(D32/S32,"N.A.")</f>
        <v>6764.283772259846</v>
      </c>
      <c r="AI32" s="49"/>
      <c r="AJ32" s="48">
        <f>IFERROR(F32/U32,"N.A.")</f>
        <v>11106.464948531069</v>
      </c>
      <c r="AK32" s="49"/>
      <c r="AL32" s="48">
        <f>IFERROR(H32/W32,"N.A.")</f>
        <v>5571.582613043789</v>
      </c>
      <c r="AM32" s="49"/>
      <c r="AN32" s="48">
        <f>IFERROR(J32/Y32,"N.A.")</f>
        <v>0</v>
      </c>
      <c r="AO32" s="49"/>
      <c r="AP32" s="48">
        <f>IFERROR(L32/AA32,"N.A.")</f>
        <v>6456.1696902566546</v>
      </c>
      <c r="AQ32" s="49"/>
      <c r="AR32" s="17">
        <f>IFERROR(N32/AC32, "N.A.")</f>
        <v>6456.1696902566546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0"/>
      <c r="P38" s="30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0"/>
      <c r="AE38" s="30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0"/>
    </row>
    <row r="39" spans="1:44" ht="15" customHeight="1" thickBot="1" x14ac:dyDescent="0.3">
      <c r="A39" s="3" t="s">
        <v>12</v>
      </c>
      <c r="B39" s="2">
        <v>9029355</v>
      </c>
      <c r="C39" s="2"/>
      <c r="D39" s="2">
        <v>2274310.0000000005</v>
      </c>
      <c r="E39" s="2"/>
      <c r="F39" s="2">
        <v>7407749.9999999991</v>
      </c>
      <c r="G39" s="2"/>
      <c r="H39" s="2">
        <v>57339376</v>
      </c>
      <c r="I39" s="2"/>
      <c r="J39" s="2">
        <v>0</v>
      </c>
      <c r="K39" s="2"/>
      <c r="L39" s="1">
        <f t="shared" ref="L39:M42" si="26">B39+D39+F39+H39+J39</f>
        <v>76050791</v>
      </c>
      <c r="M39" s="13">
        <f t="shared" si="26"/>
        <v>0</v>
      </c>
      <c r="N39" s="14">
        <f>L39+M39</f>
        <v>76050791</v>
      </c>
      <c r="P39" s="3" t="s">
        <v>12</v>
      </c>
      <c r="Q39" s="2">
        <v>3125</v>
      </c>
      <c r="R39" s="2">
        <v>0</v>
      </c>
      <c r="S39" s="2">
        <v>398</v>
      </c>
      <c r="T39" s="2">
        <v>0</v>
      </c>
      <c r="U39" s="2">
        <v>1308</v>
      </c>
      <c r="V39" s="2">
        <v>0</v>
      </c>
      <c r="W39" s="2">
        <v>18574</v>
      </c>
      <c r="X39" s="2">
        <v>0</v>
      </c>
      <c r="Y39" s="2">
        <v>3701</v>
      </c>
      <c r="Z39" s="2">
        <v>0</v>
      </c>
      <c r="AA39" s="1">
        <f t="shared" ref="AA39:AB42" si="27">Q39+S39+U39+W39+Y39</f>
        <v>27106</v>
      </c>
      <c r="AB39" s="13">
        <f t="shared" si="27"/>
        <v>0</v>
      </c>
      <c r="AC39" s="14">
        <f>AA39+AB39</f>
        <v>27106</v>
      </c>
      <c r="AE39" s="3" t="s">
        <v>12</v>
      </c>
      <c r="AF39" s="2">
        <f t="shared" ref="AF39:AR42" si="28">IFERROR(B39/Q39, "N.A.")</f>
        <v>2889.3935999999999</v>
      </c>
      <c r="AG39" s="2" t="str">
        <f t="shared" si="28"/>
        <v>N.A.</v>
      </c>
      <c r="AH39" s="2">
        <f t="shared" si="28"/>
        <v>5714.3467336683425</v>
      </c>
      <c r="AI39" s="2" t="str">
        <f t="shared" si="28"/>
        <v>N.A.</v>
      </c>
      <c r="AJ39" s="2">
        <f t="shared" si="28"/>
        <v>5663.4174311926599</v>
      </c>
      <c r="AK39" s="2" t="str">
        <f t="shared" si="28"/>
        <v>N.A.</v>
      </c>
      <c r="AL39" s="2">
        <f t="shared" si="28"/>
        <v>3087.0774200495316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2805.6810669224524</v>
      </c>
      <c r="AQ39" s="16" t="str">
        <f t="shared" si="28"/>
        <v>N.A.</v>
      </c>
      <c r="AR39" s="14">
        <f t="shared" si="28"/>
        <v>2805.6810669224524</v>
      </c>
    </row>
    <row r="40" spans="1:44" ht="15" customHeight="1" thickBot="1" x14ac:dyDescent="0.3">
      <c r="A40" s="3" t="s">
        <v>13</v>
      </c>
      <c r="B40" s="2">
        <v>34523771</v>
      </c>
      <c r="C40" s="2">
        <v>1940600</v>
      </c>
      <c r="D40" s="2">
        <v>521500.00000000006</v>
      </c>
      <c r="E40" s="2"/>
      <c r="F40" s="2"/>
      <c r="G40" s="2"/>
      <c r="H40" s="2"/>
      <c r="I40" s="2"/>
      <c r="J40" s="2"/>
      <c r="K40" s="2"/>
      <c r="L40" s="1">
        <f t="shared" si="26"/>
        <v>35045271</v>
      </c>
      <c r="M40" s="13">
        <f t="shared" si="26"/>
        <v>1940600</v>
      </c>
      <c r="N40" s="14">
        <f>L40+M40</f>
        <v>36985871</v>
      </c>
      <c r="P40" s="3" t="s">
        <v>13</v>
      </c>
      <c r="Q40" s="2">
        <v>11140</v>
      </c>
      <c r="R40" s="2">
        <v>482</v>
      </c>
      <c r="S40" s="2">
        <v>203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11343</v>
      </c>
      <c r="AB40" s="13">
        <f t="shared" si="27"/>
        <v>482</v>
      </c>
      <c r="AC40" s="14">
        <f>AA40+AB40</f>
        <v>11825</v>
      </c>
      <c r="AE40" s="3" t="s">
        <v>13</v>
      </c>
      <c r="AF40" s="2">
        <f t="shared" si="28"/>
        <v>3099.0817773788149</v>
      </c>
      <c r="AG40" s="2">
        <f t="shared" si="28"/>
        <v>4026.1410788381741</v>
      </c>
      <c r="AH40" s="2">
        <f t="shared" si="28"/>
        <v>2568.9655172413795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3089.5945517058981</v>
      </c>
      <c r="AQ40" s="16">
        <f t="shared" si="28"/>
        <v>4026.1410788381741</v>
      </c>
      <c r="AR40" s="14">
        <f t="shared" si="28"/>
        <v>3127.7692177589852</v>
      </c>
    </row>
    <row r="41" spans="1:44" ht="15" customHeight="1" thickBot="1" x14ac:dyDescent="0.3">
      <c r="A41" s="3" t="s">
        <v>14</v>
      </c>
      <c r="B41" s="2">
        <v>72523009.99999997</v>
      </c>
      <c r="C41" s="2">
        <v>346099014.99999964</v>
      </c>
      <c r="D41" s="2">
        <v>15691539.999999996</v>
      </c>
      <c r="E41" s="2">
        <v>3491999.9999999995</v>
      </c>
      <c r="F41" s="2"/>
      <c r="G41" s="2">
        <v>25352602.000000007</v>
      </c>
      <c r="H41" s="2"/>
      <c r="I41" s="2">
        <v>22161279.999999996</v>
      </c>
      <c r="J41" s="2">
        <v>0</v>
      </c>
      <c r="K41" s="2"/>
      <c r="L41" s="1">
        <f t="shared" si="26"/>
        <v>88214549.99999997</v>
      </c>
      <c r="M41" s="13">
        <f t="shared" si="26"/>
        <v>397104896.99999964</v>
      </c>
      <c r="N41" s="14">
        <f>L41+M41</f>
        <v>485319446.99999964</v>
      </c>
      <c r="P41" s="3" t="s">
        <v>14</v>
      </c>
      <c r="Q41" s="2">
        <v>18558</v>
      </c>
      <c r="R41" s="2">
        <v>59691</v>
      </c>
      <c r="S41" s="2">
        <v>2166</v>
      </c>
      <c r="T41" s="2">
        <v>681</v>
      </c>
      <c r="U41" s="2">
        <v>0</v>
      </c>
      <c r="V41" s="2">
        <v>2599</v>
      </c>
      <c r="W41" s="2">
        <v>0</v>
      </c>
      <c r="X41" s="2">
        <v>3113</v>
      </c>
      <c r="Y41" s="2">
        <v>1964</v>
      </c>
      <c r="Z41" s="2">
        <v>0</v>
      </c>
      <c r="AA41" s="1">
        <f t="shared" si="27"/>
        <v>22688</v>
      </c>
      <c r="AB41" s="13">
        <f t="shared" si="27"/>
        <v>66084</v>
      </c>
      <c r="AC41" s="14">
        <f>AA41+AB41</f>
        <v>88772</v>
      </c>
      <c r="AE41" s="3" t="s">
        <v>14</v>
      </c>
      <c r="AF41" s="2">
        <f t="shared" si="28"/>
        <v>3907.9108740165948</v>
      </c>
      <c r="AG41" s="2">
        <f t="shared" si="28"/>
        <v>5798.1775309510585</v>
      </c>
      <c r="AH41" s="2">
        <f t="shared" si="28"/>
        <v>7244.4783010156953</v>
      </c>
      <c r="AI41" s="2">
        <f t="shared" si="28"/>
        <v>5127.7533039647569</v>
      </c>
      <c r="AJ41" s="2" t="str">
        <f t="shared" si="28"/>
        <v>N.A.</v>
      </c>
      <c r="AK41" s="2">
        <f t="shared" si="28"/>
        <v>9754.7525971527539</v>
      </c>
      <c r="AL41" s="2" t="str">
        <f t="shared" si="28"/>
        <v>N.A.</v>
      </c>
      <c r="AM41" s="2">
        <f t="shared" si="28"/>
        <v>7118.9463539993567</v>
      </c>
      <c r="AN41" s="2">
        <f t="shared" si="28"/>
        <v>0</v>
      </c>
      <c r="AO41" s="2" t="str">
        <f t="shared" si="28"/>
        <v>N.A.</v>
      </c>
      <c r="AP41" s="15">
        <f t="shared" si="28"/>
        <v>3888.1589386459791</v>
      </c>
      <c r="AQ41" s="16">
        <f t="shared" si="28"/>
        <v>6009.0929271835794</v>
      </c>
      <c r="AR41" s="14">
        <f t="shared" si="28"/>
        <v>5467.0329270490656</v>
      </c>
    </row>
    <row r="42" spans="1:44" ht="15" customHeight="1" thickBot="1" x14ac:dyDescent="0.3">
      <c r="A42" s="3" t="s">
        <v>15</v>
      </c>
      <c r="B42" s="2">
        <v>154500</v>
      </c>
      <c r="C42" s="2"/>
      <c r="D42" s="2"/>
      <c r="E42" s="2"/>
      <c r="F42" s="2"/>
      <c r="G42" s="2"/>
      <c r="H42" s="2"/>
      <c r="I42" s="2"/>
      <c r="J42" s="2"/>
      <c r="K42" s="2"/>
      <c r="L42" s="1">
        <f t="shared" si="26"/>
        <v>154500</v>
      </c>
      <c r="M42" s="13">
        <f t="shared" si="26"/>
        <v>0</v>
      </c>
      <c r="N42" s="14">
        <f>L42+M42</f>
        <v>154500</v>
      </c>
      <c r="P42" s="3" t="s">
        <v>15</v>
      </c>
      <c r="Q42" s="2">
        <v>103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7"/>
        <v>103</v>
      </c>
      <c r="AB42" s="13">
        <f t="shared" si="27"/>
        <v>0</v>
      </c>
      <c r="AC42" s="14">
        <f>AA42+AB42</f>
        <v>103</v>
      </c>
      <c r="AE42" s="3" t="s">
        <v>15</v>
      </c>
      <c r="AF42" s="2">
        <f t="shared" si="28"/>
        <v>1500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>
        <f t="shared" si="28"/>
        <v>1500</v>
      </c>
      <c r="AQ42" s="16" t="str">
        <f t="shared" si="28"/>
        <v>N.A.</v>
      </c>
      <c r="AR42" s="14">
        <f t="shared" si="28"/>
        <v>1500</v>
      </c>
    </row>
    <row r="43" spans="1:44" ht="15" customHeight="1" thickBot="1" x14ac:dyDescent="0.3">
      <c r="A43" s="4" t="s">
        <v>16</v>
      </c>
      <c r="B43" s="2">
        <f t="shared" ref="B43:K43" si="29">SUM(B39:B42)</f>
        <v>116230635.99999997</v>
      </c>
      <c r="C43" s="2">
        <f t="shared" si="29"/>
        <v>348039614.99999964</v>
      </c>
      <c r="D43" s="2">
        <f t="shared" si="29"/>
        <v>18487349.999999996</v>
      </c>
      <c r="E43" s="2">
        <f t="shared" si="29"/>
        <v>3491999.9999999995</v>
      </c>
      <c r="F43" s="2">
        <f t="shared" si="29"/>
        <v>7407749.9999999991</v>
      </c>
      <c r="G43" s="2">
        <f t="shared" si="29"/>
        <v>25352602.000000007</v>
      </c>
      <c r="H43" s="2">
        <f t="shared" si="29"/>
        <v>57339376</v>
      </c>
      <c r="I43" s="2">
        <f t="shared" si="29"/>
        <v>22161279.999999996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199465111.99999997</v>
      </c>
      <c r="M43" s="13">
        <f t="shared" ref="M43" si="31">C43+E43+G43+I43+K43</f>
        <v>399045496.99999964</v>
      </c>
      <c r="N43" s="18">
        <f>L43+M43</f>
        <v>598510608.99999964</v>
      </c>
      <c r="P43" s="4" t="s">
        <v>16</v>
      </c>
      <c r="Q43" s="2">
        <f t="shared" ref="Q43:Z43" si="32">SUM(Q39:Q42)</f>
        <v>32926</v>
      </c>
      <c r="R43" s="2">
        <f t="shared" si="32"/>
        <v>60173</v>
      </c>
      <c r="S43" s="2">
        <f t="shared" si="32"/>
        <v>2767</v>
      </c>
      <c r="T43" s="2">
        <f t="shared" si="32"/>
        <v>681</v>
      </c>
      <c r="U43" s="2">
        <f t="shared" si="32"/>
        <v>1308</v>
      </c>
      <c r="V43" s="2">
        <f t="shared" si="32"/>
        <v>2599</v>
      </c>
      <c r="W43" s="2">
        <f t="shared" si="32"/>
        <v>18574</v>
      </c>
      <c r="X43" s="2">
        <f t="shared" si="32"/>
        <v>3113</v>
      </c>
      <c r="Y43" s="2">
        <f t="shared" si="32"/>
        <v>5665</v>
      </c>
      <c r="Z43" s="2">
        <f t="shared" si="32"/>
        <v>0</v>
      </c>
      <c r="AA43" s="1">
        <f t="shared" ref="AA43" si="33">Q43+S43+U43+W43+Y43</f>
        <v>61240</v>
      </c>
      <c r="AB43" s="13">
        <f t="shared" ref="AB43" si="34">R43+T43+V43+X43+Z43</f>
        <v>66566</v>
      </c>
      <c r="AC43" s="18">
        <f>AA43+AB43</f>
        <v>127806</v>
      </c>
      <c r="AE43" s="4" t="s">
        <v>16</v>
      </c>
      <c r="AF43" s="2">
        <f t="shared" ref="AF43:AO43" si="35">IFERROR(B43/Q43, "N.A.")</f>
        <v>3530.0563688270659</v>
      </c>
      <c r="AG43" s="2">
        <f t="shared" si="35"/>
        <v>5783.9830987319838</v>
      </c>
      <c r="AH43" s="2">
        <f t="shared" si="35"/>
        <v>6681.3697144922289</v>
      </c>
      <c r="AI43" s="2">
        <f t="shared" si="35"/>
        <v>5127.7533039647569</v>
      </c>
      <c r="AJ43" s="2">
        <f t="shared" si="35"/>
        <v>5663.4174311926599</v>
      </c>
      <c r="AK43" s="2">
        <f t="shared" si="35"/>
        <v>9754.7525971527539</v>
      </c>
      <c r="AL43" s="2">
        <f t="shared" si="35"/>
        <v>3087.0774200495316</v>
      </c>
      <c r="AM43" s="2">
        <f t="shared" si="35"/>
        <v>7118.9463539993567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3257.1050293925532</v>
      </c>
      <c r="AQ43" s="16">
        <f t="shared" ref="AQ43" si="37">IFERROR(M43/AB43, "N.A.")</f>
        <v>5994.7345041011877</v>
      </c>
      <c r="AR43" s="14">
        <f t="shared" ref="AR43" si="38">IFERROR(N43/AC43, "N.A.")</f>
        <v>4682.9617467098542</v>
      </c>
    </row>
    <row r="44" spans="1:44" ht="15" customHeight="1" thickBot="1" x14ac:dyDescent="0.3">
      <c r="A44" s="5" t="s">
        <v>0</v>
      </c>
      <c r="B44" s="46">
        <f>B43+C43</f>
        <v>464270250.99999964</v>
      </c>
      <c r="C44" s="47"/>
      <c r="D44" s="46">
        <f>D43+E43</f>
        <v>21979349.999999996</v>
      </c>
      <c r="E44" s="47"/>
      <c r="F44" s="46">
        <f>F43+G43</f>
        <v>32760352.000000007</v>
      </c>
      <c r="G44" s="47"/>
      <c r="H44" s="46">
        <f>H43+I43</f>
        <v>79500656</v>
      </c>
      <c r="I44" s="47"/>
      <c r="J44" s="46">
        <f>J43+K43</f>
        <v>0</v>
      </c>
      <c r="K44" s="47"/>
      <c r="L44" s="46">
        <f>L43+M43</f>
        <v>598510608.99999964</v>
      </c>
      <c r="M44" s="50"/>
      <c r="N44" s="19">
        <f>B44+D44+F44+H44+J44</f>
        <v>598510608.99999964</v>
      </c>
      <c r="P44" s="5" t="s">
        <v>0</v>
      </c>
      <c r="Q44" s="46">
        <f>Q43+R43</f>
        <v>93099</v>
      </c>
      <c r="R44" s="47"/>
      <c r="S44" s="46">
        <f>S43+T43</f>
        <v>3448</v>
      </c>
      <c r="T44" s="47"/>
      <c r="U44" s="46">
        <f>U43+V43</f>
        <v>3907</v>
      </c>
      <c r="V44" s="47"/>
      <c r="W44" s="46">
        <f>W43+X43</f>
        <v>21687</v>
      </c>
      <c r="X44" s="47"/>
      <c r="Y44" s="46">
        <f>Y43+Z43</f>
        <v>5665</v>
      </c>
      <c r="Z44" s="47"/>
      <c r="AA44" s="46">
        <f>AA43+AB43</f>
        <v>127806</v>
      </c>
      <c r="AB44" s="50"/>
      <c r="AC44" s="19">
        <f>Q44+S44+U44+W44+Y44</f>
        <v>127806</v>
      </c>
      <c r="AE44" s="5" t="s">
        <v>0</v>
      </c>
      <c r="AF44" s="48">
        <f>IFERROR(B44/Q44,"N.A.")</f>
        <v>4986.8446599856024</v>
      </c>
      <c r="AG44" s="49"/>
      <c r="AH44" s="48">
        <f>IFERROR(D44/S44,"N.A.")</f>
        <v>6374.5214617169358</v>
      </c>
      <c r="AI44" s="49"/>
      <c r="AJ44" s="48">
        <f>IFERROR(F44/U44,"N.A.")</f>
        <v>8385.0401842846186</v>
      </c>
      <c r="AK44" s="49"/>
      <c r="AL44" s="48">
        <f>IFERROR(H44/W44,"N.A.")</f>
        <v>3665.8208143127217</v>
      </c>
      <c r="AM44" s="49"/>
      <c r="AN44" s="48">
        <f>IFERROR(J44/Y44,"N.A.")</f>
        <v>0</v>
      </c>
      <c r="AO44" s="49"/>
      <c r="AP44" s="48">
        <f>IFERROR(L44/AA44,"N.A.")</f>
        <v>4682.9617467098542</v>
      </c>
      <c r="AQ44" s="49"/>
      <c r="AR44" s="17">
        <f>IFERROR(N44/AC44, "N.A.")</f>
        <v>4682.9617467098542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0"/>
      <c r="P14" s="30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0"/>
      <c r="AE14" s="30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0"/>
    </row>
    <row r="15" spans="1:44" ht="15" customHeight="1" thickBot="1" x14ac:dyDescent="0.3">
      <c r="A15" s="3" t="s">
        <v>12</v>
      </c>
      <c r="B15" s="2">
        <v>3283815</v>
      </c>
      <c r="C15" s="2"/>
      <c r="D15" s="2">
        <v>1167020</v>
      </c>
      <c r="E15" s="2"/>
      <c r="F15" s="2">
        <v>1024520.0000000001</v>
      </c>
      <c r="G15" s="2"/>
      <c r="H15" s="2">
        <v>5614542.0000000009</v>
      </c>
      <c r="I15" s="2"/>
      <c r="J15" s="2">
        <v>0</v>
      </c>
      <c r="K15" s="2"/>
      <c r="L15" s="1">
        <f t="shared" ref="L15:M18" si="0">B15+D15+F15+H15+J15</f>
        <v>11089897</v>
      </c>
      <c r="M15" s="13">
        <f t="shared" si="0"/>
        <v>0</v>
      </c>
      <c r="N15" s="14">
        <f>L15+M15</f>
        <v>11089897</v>
      </c>
      <c r="P15" s="3" t="s">
        <v>12</v>
      </c>
      <c r="Q15" s="2">
        <v>908</v>
      </c>
      <c r="R15" s="2">
        <v>0</v>
      </c>
      <c r="S15" s="2">
        <v>472</v>
      </c>
      <c r="T15" s="2">
        <v>0</v>
      </c>
      <c r="U15" s="2">
        <v>299</v>
      </c>
      <c r="V15" s="2">
        <v>0</v>
      </c>
      <c r="W15" s="2">
        <v>3016</v>
      </c>
      <c r="X15" s="2">
        <v>0</v>
      </c>
      <c r="Y15" s="2">
        <v>938</v>
      </c>
      <c r="Z15" s="2">
        <v>0</v>
      </c>
      <c r="AA15" s="1">
        <f t="shared" ref="AA15:AB18" si="1">Q15+S15+U15+W15+Y15</f>
        <v>5633</v>
      </c>
      <c r="AB15" s="13">
        <f t="shared" si="1"/>
        <v>0</v>
      </c>
      <c r="AC15" s="14">
        <f>AA15+AB15</f>
        <v>5633</v>
      </c>
      <c r="AE15" s="3" t="s">
        <v>12</v>
      </c>
      <c r="AF15" s="2">
        <f t="shared" ref="AF15:AR18" si="2">IFERROR(B15/Q15, "N.A.")</f>
        <v>3616.5363436123348</v>
      </c>
      <c r="AG15" s="2" t="str">
        <f t="shared" si="2"/>
        <v>N.A.</v>
      </c>
      <c r="AH15" s="2">
        <f t="shared" si="2"/>
        <v>2472.5</v>
      </c>
      <c r="AI15" s="2" t="str">
        <f t="shared" si="2"/>
        <v>N.A.</v>
      </c>
      <c r="AJ15" s="2">
        <f t="shared" si="2"/>
        <v>3426.4882943143816</v>
      </c>
      <c r="AK15" s="2" t="str">
        <f t="shared" si="2"/>
        <v>N.A.</v>
      </c>
      <c r="AL15" s="2">
        <f t="shared" si="2"/>
        <v>1861.5855437665787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1968.7372625599148</v>
      </c>
      <c r="AQ15" s="16" t="str">
        <f t="shared" si="2"/>
        <v>N.A.</v>
      </c>
      <c r="AR15" s="14">
        <f t="shared" si="2"/>
        <v>1968.7372625599148</v>
      </c>
    </row>
    <row r="16" spans="1:44" ht="15" customHeight="1" thickBot="1" x14ac:dyDescent="0.3">
      <c r="A16" s="3" t="s">
        <v>13</v>
      </c>
      <c r="B16" s="2">
        <v>621079.99999999988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621079.99999999988</v>
      </c>
      <c r="M16" s="13">
        <f t="shared" si="0"/>
        <v>0</v>
      </c>
      <c r="N16" s="14">
        <f>L16+M16</f>
        <v>621079.99999999988</v>
      </c>
      <c r="P16" s="3" t="s">
        <v>13</v>
      </c>
      <c r="Q16" s="2">
        <v>436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436</v>
      </c>
      <c r="AB16" s="13">
        <f t="shared" si="1"/>
        <v>0</v>
      </c>
      <c r="AC16" s="14">
        <f>AA16+AB16</f>
        <v>436</v>
      </c>
      <c r="AE16" s="3" t="s">
        <v>13</v>
      </c>
      <c r="AF16" s="2">
        <f t="shared" si="2"/>
        <v>1424.4954128440365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1424.4954128440365</v>
      </c>
      <c r="AQ16" s="16" t="str">
        <f t="shared" si="2"/>
        <v>N.A.</v>
      </c>
      <c r="AR16" s="14">
        <f t="shared" si="2"/>
        <v>1424.4954128440365</v>
      </c>
    </row>
    <row r="17" spans="1:44" ht="15" customHeight="1" thickBot="1" x14ac:dyDescent="0.3">
      <c r="A17" s="3" t="s">
        <v>14</v>
      </c>
      <c r="B17" s="2">
        <v>5133580</v>
      </c>
      <c r="C17" s="2">
        <v>10964382</v>
      </c>
      <c r="D17" s="2">
        <v>538200</v>
      </c>
      <c r="E17" s="2"/>
      <c r="F17" s="2"/>
      <c r="G17" s="2"/>
      <c r="H17" s="2"/>
      <c r="I17" s="2">
        <v>541800</v>
      </c>
      <c r="J17" s="2">
        <v>0</v>
      </c>
      <c r="K17" s="2"/>
      <c r="L17" s="1">
        <f t="shared" si="0"/>
        <v>5671780</v>
      </c>
      <c r="M17" s="13">
        <f t="shared" si="0"/>
        <v>11506182</v>
      </c>
      <c r="N17" s="14">
        <f>L17+M17</f>
        <v>17177962</v>
      </c>
      <c r="P17" s="3" t="s">
        <v>14</v>
      </c>
      <c r="Q17" s="2">
        <v>1740</v>
      </c>
      <c r="R17" s="2">
        <v>1900</v>
      </c>
      <c r="S17" s="2">
        <v>138</v>
      </c>
      <c r="T17" s="2">
        <v>0</v>
      </c>
      <c r="U17" s="2">
        <v>0</v>
      </c>
      <c r="V17" s="2">
        <v>0</v>
      </c>
      <c r="W17" s="2">
        <v>0</v>
      </c>
      <c r="X17" s="2">
        <v>180</v>
      </c>
      <c r="Y17" s="2">
        <v>56</v>
      </c>
      <c r="Z17" s="2">
        <v>0</v>
      </c>
      <c r="AA17" s="1">
        <f t="shared" si="1"/>
        <v>1934</v>
      </c>
      <c r="AB17" s="13">
        <f t="shared" si="1"/>
        <v>2080</v>
      </c>
      <c r="AC17" s="14">
        <f>AA17+AB17</f>
        <v>4014</v>
      </c>
      <c r="AE17" s="3" t="s">
        <v>14</v>
      </c>
      <c r="AF17" s="2">
        <f t="shared" si="2"/>
        <v>2950.3333333333335</v>
      </c>
      <c r="AG17" s="2">
        <f t="shared" si="2"/>
        <v>5770.7273684210522</v>
      </c>
      <c r="AH17" s="2">
        <f t="shared" si="2"/>
        <v>3900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>
        <f t="shared" si="2"/>
        <v>3010</v>
      </c>
      <c r="AN17" s="2">
        <f t="shared" si="2"/>
        <v>0</v>
      </c>
      <c r="AO17" s="2" t="str">
        <f t="shared" si="2"/>
        <v>N.A.</v>
      </c>
      <c r="AP17" s="15">
        <f t="shared" si="2"/>
        <v>2932.6680455015512</v>
      </c>
      <c r="AQ17" s="16">
        <f t="shared" si="2"/>
        <v>5531.8182692307691</v>
      </c>
      <c r="AR17" s="14">
        <f t="shared" si="2"/>
        <v>4279.5122072745389</v>
      </c>
    </row>
    <row r="18" spans="1:44" ht="15" customHeight="1" thickBot="1" x14ac:dyDescent="0.3">
      <c r="A18" s="3" t="s">
        <v>15</v>
      </c>
      <c r="B18" s="2">
        <v>193500</v>
      </c>
      <c r="C18" s="2"/>
      <c r="D18" s="2"/>
      <c r="E18" s="2"/>
      <c r="F18" s="2"/>
      <c r="G18" s="2">
        <v>697500.00000000012</v>
      </c>
      <c r="H18" s="2">
        <v>226399</v>
      </c>
      <c r="I18" s="2"/>
      <c r="J18" s="2">
        <v>0</v>
      </c>
      <c r="K18" s="2"/>
      <c r="L18" s="1">
        <f t="shared" si="0"/>
        <v>419899</v>
      </c>
      <c r="M18" s="13">
        <f t="shared" si="0"/>
        <v>697500.00000000012</v>
      </c>
      <c r="N18" s="14">
        <f>L18+M18</f>
        <v>1117399</v>
      </c>
      <c r="P18" s="3" t="s">
        <v>15</v>
      </c>
      <c r="Q18" s="2">
        <v>180</v>
      </c>
      <c r="R18" s="2">
        <v>0</v>
      </c>
      <c r="S18" s="2">
        <v>0</v>
      </c>
      <c r="T18" s="2">
        <v>0</v>
      </c>
      <c r="U18" s="2">
        <v>0</v>
      </c>
      <c r="V18" s="2">
        <v>429</v>
      </c>
      <c r="W18" s="2">
        <v>2612</v>
      </c>
      <c r="X18" s="2">
        <v>0</v>
      </c>
      <c r="Y18" s="2">
        <v>768</v>
      </c>
      <c r="Z18" s="2">
        <v>0</v>
      </c>
      <c r="AA18" s="1">
        <f t="shared" si="1"/>
        <v>3560</v>
      </c>
      <c r="AB18" s="13">
        <f t="shared" si="1"/>
        <v>429</v>
      </c>
      <c r="AC18" s="18">
        <f>AA18+AB18</f>
        <v>3989</v>
      </c>
      <c r="AE18" s="3" t="s">
        <v>15</v>
      </c>
      <c r="AF18" s="2">
        <f t="shared" si="2"/>
        <v>1075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1625.8741258741261</v>
      </c>
      <c r="AL18" s="2">
        <f t="shared" si="2"/>
        <v>86.676493108728948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117.94915730337078</v>
      </c>
      <c r="AQ18" s="16">
        <f t="shared" si="2"/>
        <v>1625.8741258741261</v>
      </c>
      <c r="AR18" s="14">
        <f t="shared" si="2"/>
        <v>280.12008022060667</v>
      </c>
    </row>
    <row r="19" spans="1:44" ht="15" customHeight="1" thickBot="1" x14ac:dyDescent="0.3">
      <c r="A19" s="4" t="s">
        <v>16</v>
      </c>
      <c r="B19" s="2">
        <f t="shared" ref="B19:K19" si="3">SUM(B15:B18)</f>
        <v>9231975</v>
      </c>
      <c r="C19" s="2">
        <f t="shared" si="3"/>
        <v>10964382</v>
      </c>
      <c r="D19" s="2">
        <f t="shared" si="3"/>
        <v>1705220</v>
      </c>
      <c r="E19" s="2">
        <f t="shared" si="3"/>
        <v>0</v>
      </c>
      <c r="F19" s="2">
        <f t="shared" si="3"/>
        <v>1024520.0000000001</v>
      </c>
      <c r="G19" s="2">
        <f t="shared" si="3"/>
        <v>697500.00000000012</v>
      </c>
      <c r="H19" s="2">
        <f t="shared" si="3"/>
        <v>5840941.0000000009</v>
      </c>
      <c r="I19" s="2">
        <f t="shared" si="3"/>
        <v>541800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17802656</v>
      </c>
      <c r="M19" s="13">
        <f t="shared" ref="M19" si="5">C19+E19+G19+I19+K19</f>
        <v>12203682</v>
      </c>
      <c r="N19" s="18">
        <f>L19+M19</f>
        <v>30006338</v>
      </c>
      <c r="P19" s="4" t="s">
        <v>16</v>
      </c>
      <c r="Q19" s="2">
        <f t="shared" ref="Q19:Z19" si="6">SUM(Q15:Q18)</f>
        <v>3264</v>
      </c>
      <c r="R19" s="2">
        <f t="shared" si="6"/>
        <v>1900</v>
      </c>
      <c r="S19" s="2">
        <f t="shared" si="6"/>
        <v>610</v>
      </c>
      <c r="T19" s="2">
        <f t="shared" si="6"/>
        <v>0</v>
      </c>
      <c r="U19" s="2">
        <f t="shared" si="6"/>
        <v>299</v>
      </c>
      <c r="V19" s="2">
        <f t="shared" si="6"/>
        <v>429</v>
      </c>
      <c r="W19" s="2">
        <f t="shared" si="6"/>
        <v>5628</v>
      </c>
      <c r="X19" s="2">
        <f t="shared" si="6"/>
        <v>180</v>
      </c>
      <c r="Y19" s="2">
        <f t="shared" si="6"/>
        <v>1762</v>
      </c>
      <c r="Z19" s="2">
        <f t="shared" si="6"/>
        <v>0</v>
      </c>
      <c r="AA19" s="1">
        <f t="shared" ref="AA19" si="7">Q19+S19+U19+W19+Y19</f>
        <v>11563</v>
      </c>
      <c r="AB19" s="13">
        <f t="shared" ref="AB19" si="8">R19+T19+V19+X19+Z19</f>
        <v>2509</v>
      </c>
      <c r="AC19" s="14">
        <f>AA19+AB19</f>
        <v>14072</v>
      </c>
      <c r="AE19" s="4" t="s">
        <v>16</v>
      </c>
      <c r="AF19" s="2">
        <f t="shared" ref="AF19:AO19" si="9">IFERROR(B19/Q19, "N.A.")</f>
        <v>2828.4237132352941</v>
      </c>
      <c r="AG19" s="2">
        <f t="shared" si="9"/>
        <v>5770.7273684210522</v>
      </c>
      <c r="AH19" s="2">
        <f t="shared" si="9"/>
        <v>2795.4426229508199</v>
      </c>
      <c r="AI19" s="2" t="str">
        <f t="shared" si="9"/>
        <v>N.A.</v>
      </c>
      <c r="AJ19" s="2">
        <f t="shared" si="9"/>
        <v>3426.4882943143816</v>
      </c>
      <c r="AK19" s="2">
        <f t="shared" si="9"/>
        <v>1625.8741258741261</v>
      </c>
      <c r="AL19" s="2">
        <f t="shared" si="9"/>
        <v>1037.835998578536</v>
      </c>
      <c r="AM19" s="2">
        <f t="shared" si="9"/>
        <v>3010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1539.622589293436</v>
      </c>
      <c r="AQ19" s="16">
        <f t="shared" ref="AQ19" si="11">IFERROR(M19/AB19, "N.A.")</f>
        <v>4863.9625348744521</v>
      </c>
      <c r="AR19" s="14">
        <f t="shared" ref="AR19" si="12">IFERROR(N19/AC19, "N.A.")</f>
        <v>2132.3435190449118</v>
      </c>
    </row>
    <row r="20" spans="1:44" ht="15" customHeight="1" thickBot="1" x14ac:dyDescent="0.3">
      <c r="A20" s="5" t="s">
        <v>0</v>
      </c>
      <c r="B20" s="46">
        <f>B19+C19</f>
        <v>20196357</v>
      </c>
      <c r="C20" s="47"/>
      <c r="D20" s="46">
        <f>D19+E19</f>
        <v>1705220</v>
      </c>
      <c r="E20" s="47"/>
      <c r="F20" s="46">
        <f>F19+G19</f>
        <v>1722020.0000000002</v>
      </c>
      <c r="G20" s="47"/>
      <c r="H20" s="46">
        <f>H19+I19</f>
        <v>6382741.0000000009</v>
      </c>
      <c r="I20" s="47"/>
      <c r="J20" s="46">
        <f>J19+K19</f>
        <v>0</v>
      </c>
      <c r="K20" s="47"/>
      <c r="L20" s="46">
        <f>L19+M19</f>
        <v>30006338</v>
      </c>
      <c r="M20" s="50"/>
      <c r="N20" s="19">
        <f>B20+D20+F20+H20+J20</f>
        <v>30006338</v>
      </c>
      <c r="P20" s="5" t="s">
        <v>0</v>
      </c>
      <c r="Q20" s="46">
        <f>Q19+R19</f>
        <v>5164</v>
      </c>
      <c r="R20" s="47"/>
      <c r="S20" s="46">
        <f>S19+T19</f>
        <v>610</v>
      </c>
      <c r="T20" s="47"/>
      <c r="U20" s="46">
        <f>U19+V19</f>
        <v>728</v>
      </c>
      <c r="V20" s="47"/>
      <c r="W20" s="46">
        <f>W19+X19</f>
        <v>5808</v>
      </c>
      <c r="X20" s="47"/>
      <c r="Y20" s="46">
        <f>Y19+Z19</f>
        <v>1762</v>
      </c>
      <c r="Z20" s="47"/>
      <c r="AA20" s="46">
        <f>AA19+AB19</f>
        <v>14072</v>
      </c>
      <c r="AB20" s="47"/>
      <c r="AC20" s="20">
        <f>Q20+S20+U20+W20+Y20</f>
        <v>14072</v>
      </c>
      <c r="AE20" s="5" t="s">
        <v>0</v>
      </c>
      <c r="AF20" s="48">
        <f>IFERROR(B20/Q20,"N.A.")</f>
        <v>3910.9908985282727</v>
      </c>
      <c r="AG20" s="49"/>
      <c r="AH20" s="48">
        <f>IFERROR(D20/S20,"N.A.")</f>
        <v>2795.4426229508199</v>
      </c>
      <c r="AI20" s="49"/>
      <c r="AJ20" s="48">
        <f>IFERROR(F20/U20,"N.A.")</f>
        <v>2365.4120879120883</v>
      </c>
      <c r="AK20" s="49"/>
      <c r="AL20" s="48">
        <f>IFERROR(H20/W20,"N.A.")</f>
        <v>1098.9567837465565</v>
      </c>
      <c r="AM20" s="49"/>
      <c r="AN20" s="48">
        <f>IFERROR(J20/Y20,"N.A.")</f>
        <v>0</v>
      </c>
      <c r="AO20" s="49"/>
      <c r="AP20" s="48">
        <f>IFERROR(L20/AA20,"N.A.")</f>
        <v>2132.3435190449118</v>
      </c>
      <c r="AQ20" s="49"/>
      <c r="AR20" s="17">
        <f>IFERROR(N20/AC20, "N.A.")</f>
        <v>2132.3435190449118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0"/>
      <c r="P26" s="30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0"/>
      <c r="AE26" s="30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0"/>
    </row>
    <row r="27" spans="1:44" ht="15" customHeight="1" thickBot="1" x14ac:dyDescent="0.3">
      <c r="A27" s="3" t="s">
        <v>12</v>
      </c>
      <c r="B27" s="2">
        <v>3242415</v>
      </c>
      <c r="C27" s="2"/>
      <c r="D27" s="2">
        <v>1167020</v>
      </c>
      <c r="E27" s="2"/>
      <c r="F27" s="2">
        <v>939120</v>
      </c>
      <c r="G27" s="2"/>
      <c r="H27" s="2">
        <v>3038960</v>
      </c>
      <c r="I27" s="2"/>
      <c r="J27" s="2">
        <v>0</v>
      </c>
      <c r="K27" s="2"/>
      <c r="L27" s="1">
        <f t="shared" ref="L27:M30" si="13">B27+D27+F27+H27+J27</f>
        <v>8387515</v>
      </c>
      <c r="M27" s="13">
        <f t="shared" si="13"/>
        <v>0</v>
      </c>
      <c r="N27" s="14">
        <f>L27+M27</f>
        <v>8387515</v>
      </c>
      <c r="P27" s="3" t="s">
        <v>12</v>
      </c>
      <c r="Q27" s="2">
        <v>839</v>
      </c>
      <c r="R27" s="2">
        <v>0</v>
      </c>
      <c r="S27" s="2">
        <v>472</v>
      </c>
      <c r="T27" s="2">
        <v>0</v>
      </c>
      <c r="U27" s="2">
        <v>187</v>
      </c>
      <c r="V27" s="2">
        <v>0</v>
      </c>
      <c r="W27" s="2">
        <v>1150</v>
      </c>
      <c r="X27" s="2">
        <v>0</v>
      </c>
      <c r="Y27" s="2">
        <v>236</v>
      </c>
      <c r="Z27" s="2">
        <v>0</v>
      </c>
      <c r="AA27" s="1">
        <f t="shared" ref="AA27:AB30" si="14">Q27+S27+U27+W27+Y27</f>
        <v>2884</v>
      </c>
      <c r="AB27" s="13">
        <f t="shared" si="14"/>
        <v>0</v>
      </c>
      <c r="AC27" s="14">
        <f>AA27+AB27</f>
        <v>2884</v>
      </c>
      <c r="AE27" s="3" t="s">
        <v>12</v>
      </c>
      <c r="AF27" s="2">
        <f t="shared" ref="AF27:AR30" si="15">IFERROR(B27/Q27, "N.A.")</f>
        <v>3864.6185935637664</v>
      </c>
      <c r="AG27" s="2" t="str">
        <f t="shared" si="15"/>
        <v>N.A.</v>
      </c>
      <c r="AH27" s="2">
        <f t="shared" si="15"/>
        <v>2472.5</v>
      </c>
      <c r="AI27" s="2" t="str">
        <f t="shared" si="15"/>
        <v>N.A.</v>
      </c>
      <c r="AJ27" s="2">
        <f t="shared" si="15"/>
        <v>5022.0320855614973</v>
      </c>
      <c r="AK27" s="2" t="str">
        <f t="shared" si="15"/>
        <v>N.A.</v>
      </c>
      <c r="AL27" s="2">
        <f t="shared" si="15"/>
        <v>2642.5739130434781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2908.2923023578364</v>
      </c>
      <c r="AQ27" s="16" t="str">
        <f t="shared" si="15"/>
        <v>N.A.</v>
      </c>
      <c r="AR27" s="14">
        <f t="shared" si="15"/>
        <v>2908.2923023578364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0</v>
      </c>
      <c r="M28" s="13">
        <f t="shared" si="13"/>
        <v>0</v>
      </c>
      <c r="N28" s="14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0</v>
      </c>
      <c r="AB28" s="13">
        <f t="shared" si="14"/>
        <v>0</v>
      </c>
      <c r="AC28" s="14">
        <f>AA28+AB28</f>
        <v>0</v>
      </c>
      <c r="AE28" s="3" t="s">
        <v>13</v>
      </c>
      <c r="AF28" s="2" t="str">
        <f t="shared" si="15"/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6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2321620</v>
      </c>
      <c r="C29" s="2">
        <v>6415182</v>
      </c>
      <c r="D29" s="2">
        <v>538200</v>
      </c>
      <c r="E29" s="2"/>
      <c r="F29" s="2"/>
      <c r="G29" s="2"/>
      <c r="H29" s="2"/>
      <c r="I29" s="2"/>
      <c r="J29" s="2"/>
      <c r="K29" s="2"/>
      <c r="L29" s="1">
        <f t="shared" si="13"/>
        <v>2859820</v>
      </c>
      <c r="M29" s="13">
        <f t="shared" si="13"/>
        <v>6415182</v>
      </c>
      <c r="N29" s="14">
        <f>L29+M29</f>
        <v>9275002</v>
      </c>
      <c r="P29" s="3" t="s">
        <v>14</v>
      </c>
      <c r="Q29" s="2">
        <v>963</v>
      </c>
      <c r="R29" s="2">
        <v>770</v>
      </c>
      <c r="S29" s="2">
        <v>138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1">
        <f t="shared" si="14"/>
        <v>1101</v>
      </c>
      <c r="AB29" s="13">
        <f t="shared" si="14"/>
        <v>770</v>
      </c>
      <c r="AC29" s="14">
        <f>AA29+AB29</f>
        <v>1871</v>
      </c>
      <c r="AE29" s="3" t="s">
        <v>14</v>
      </c>
      <c r="AF29" s="2">
        <f t="shared" si="15"/>
        <v>2410.8203530633436</v>
      </c>
      <c r="AG29" s="2">
        <f t="shared" si="15"/>
        <v>8331.4051948051947</v>
      </c>
      <c r="AH29" s="2">
        <f t="shared" si="15"/>
        <v>3900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2597.4750227066302</v>
      </c>
      <c r="AQ29" s="16">
        <f t="shared" si="15"/>
        <v>8331.4051948051947</v>
      </c>
      <c r="AR29" s="14">
        <f t="shared" si="15"/>
        <v>4957.2431854623192</v>
      </c>
    </row>
    <row r="30" spans="1:44" ht="15" customHeight="1" thickBot="1" x14ac:dyDescent="0.3">
      <c r="A30" s="3" t="s">
        <v>15</v>
      </c>
      <c r="B30" s="2">
        <v>193500</v>
      </c>
      <c r="C30" s="2"/>
      <c r="D30" s="2"/>
      <c r="E30" s="2"/>
      <c r="F30" s="2"/>
      <c r="G30" s="2">
        <v>697500.00000000012</v>
      </c>
      <c r="H30" s="2">
        <v>226399</v>
      </c>
      <c r="I30" s="2"/>
      <c r="J30" s="2">
        <v>0</v>
      </c>
      <c r="K30" s="2"/>
      <c r="L30" s="1">
        <f t="shared" si="13"/>
        <v>419899</v>
      </c>
      <c r="M30" s="13">
        <f t="shared" si="13"/>
        <v>697500.00000000012</v>
      </c>
      <c r="N30" s="14">
        <f>L30+M30</f>
        <v>1117399</v>
      </c>
      <c r="P30" s="3" t="s">
        <v>15</v>
      </c>
      <c r="Q30" s="2">
        <v>180</v>
      </c>
      <c r="R30" s="2">
        <v>0</v>
      </c>
      <c r="S30" s="2">
        <v>0</v>
      </c>
      <c r="T30" s="2">
        <v>0</v>
      </c>
      <c r="U30" s="2">
        <v>0</v>
      </c>
      <c r="V30" s="2">
        <v>429</v>
      </c>
      <c r="W30" s="2">
        <v>2612</v>
      </c>
      <c r="X30" s="2">
        <v>0</v>
      </c>
      <c r="Y30" s="2">
        <v>699</v>
      </c>
      <c r="Z30" s="2">
        <v>0</v>
      </c>
      <c r="AA30" s="1">
        <f t="shared" si="14"/>
        <v>3491</v>
      </c>
      <c r="AB30" s="13">
        <f t="shared" si="14"/>
        <v>429</v>
      </c>
      <c r="AC30" s="18">
        <f>AA30+AB30</f>
        <v>3920</v>
      </c>
      <c r="AE30" s="3" t="s">
        <v>15</v>
      </c>
      <c r="AF30" s="2">
        <f t="shared" si="15"/>
        <v>1075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1625.8741258741261</v>
      </c>
      <c r="AL30" s="2">
        <f t="shared" si="15"/>
        <v>86.676493108728948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120.28043540532799</v>
      </c>
      <c r="AQ30" s="16">
        <f t="shared" si="15"/>
        <v>1625.8741258741261</v>
      </c>
      <c r="AR30" s="14">
        <f t="shared" si="15"/>
        <v>285.05076530612246</v>
      </c>
    </row>
    <row r="31" spans="1:44" ht="15" customHeight="1" thickBot="1" x14ac:dyDescent="0.3">
      <c r="A31" s="4" t="s">
        <v>16</v>
      </c>
      <c r="B31" s="2">
        <f t="shared" ref="B31:K31" si="16">SUM(B27:B30)</f>
        <v>5757535</v>
      </c>
      <c r="C31" s="2">
        <f t="shared" si="16"/>
        <v>6415182</v>
      </c>
      <c r="D31" s="2">
        <f t="shared" si="16"/>
        <v>1705220</v>
      </c>
      <c r="E31" s="2">
        <f t="shared" si="16"/>
        <v>0</v>
      </c>
      <c r="F31" s="2">
        <f t="shared" si="16"/>
        <v>939120</v>
      </c>
      <c r="G31" s="2">
        <f t="shared" si="16"/>
        <v>697500.00000000012</v>
      </c>
      <c r="H31" s="2">
        <f t="shared" si="16"/>
        <v>3265359</v>
      </c>
      <c r="I31" s="2">
        <f t="shared" si="16"/>
        <v>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11667234</v>
      </c>
      <c r="M31" s="13">
        <f t="shared" ref="M31" si="18">C31+E31+G31+I31+K31</f>
        <v>7112682</v>
      </c>
      <c r="N31" s="18">
        <f>L31+M31</f>
        <v>18779916</v>
      </c>
      <c r="P31" s="4" t="s">
        <v>16</v>
      </c>
      <c r="Q31" s="2">
        <f t="shared" ref="Q31:Z31" si="19">SUM(Q27:Q30)</f>
        <v>1982</v>
      </c>
      <c r="R31" s="2">
        <f t="shared" si="19"/>
        <v>770</v>
      </c>
      <c r="S31" s="2">
        <f t="shared" si="19"/>
        <v>610</v>
      </c>
      <c r="T31" s="2">
        <f t="shared" si="19"/>
        <v>0</v>
      </c>
      <c r="U31" s="2">
        <f t="shared" si="19"/>
        <v>187</v>
      </c>
      <c r="V31" s="2">
        <f t="shared" si="19"/>
        <v>429</v>
      </c>
      <c r="W31" s="2">
        <f t="shared" si="19"/>
        <v>3762</v>
      </c>
      <c r="X31" s="2">
        <f t="shared" si="19"/>
        <v>0</v>
      </c>
      <c r="Y31" s="2">
        <f t="shared" si="19"/>
        <v>935</v>
      </c>
      <c r="Z31" s="2">
        <f t="shared" si="19"/>
        <v>0</v>
      </c>
      <c r="AA31" s="1">
        <f t="shared" ref="AA31" si="20">Q31+S31+U31+W31+Y31</f>
        <v>7476</v>
      </c>
      <c r="AB31" s="13">
        <f t="shared" ref="AB31" si="21">R31+T31+V31+X31+Z31</f>
        <v>1199</v>
      </c>
      <c r="AC31" s="14">
        <f>AA31+AB31</f>
        <v>8675</v>
      </c>
      <c r="AE31" s="4" t="s">
        <v>16</v>
      </c>
      <c r="AF31" s="2">
        <f t="shared" ref="AF31:AO31" si="22">IFERROR(B31/Q31, "N.A.")</f>
        <v>2904.9117053481332</v>
      </c>
      <c r="AG31" s="2">
        <f t="shared" si="22"/>
        <v>8331.4051948051947</v>
      </c>
      <c r="AH31" s="2">
        <f t="shared" si="22"/>
        <v>2795.4426229508199</v>
      </c>
      <c r="AI31" s="2" t="str">
        <f t="shared" si="22"/>
        <v>N.A.</v>
      </c>
      <c r="AJ31" s="2">
        <f t="shared" si="22"/>
        <v>5022.0320855614973</v>
      </c>
      <c r="AK31" s="2">
        <f t="shared" si="22"/>
        <v>1625.8741258741261</v>
      </c>
      <c r="AL31" s="2">
        <f t="shared" si="22"/>
        <v>867.9848484848485</v>
      </c>
      <c r="AM31" s="2" t="str">
        <f t="shared" si="22"/>
        <v>N.A.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1560.6252006420546</v>
      </c>
      <c r="AQ31" s="16">
        <f t="shared" ref="AQ31" si="24">IFERROR(M31/AB31, "N.A.")</f>
        <v>5932.1784820683906</v>
      </c>
      <c r="AR31" s="14">
        <f t="shared" ref="AR31" si="25">IFERROR(N31/AC31, "N.A.")</f>
        <v>2164.8318155619595</v>
      </c>
    </row>
    <row r="32" spans="1:44" ht="15" customHeight="1" thickBot="1" x14ac:dyDescent="0.3">
      <c r="A32" s="5" t="s">
        <v>0</v>
      </c>
      <c r="B32" s="46">
        <f>B31+C31</f>
        <v>12172717</v>
      </c>
      <c r="C32" s="47"/>
      <c r="D32" s="46">
        <f>D31+E31</f>
        <v>1705220</v>
      </c>
      <c r="E32" s="47"/>
      <c r="F32" s="46">
        <f>F31+G31</f>
        <v>1636620</v>
      </c>
      <c r="G32" s="47"/>
      <c r="H32" s="46">
        <f>H31+I31</f>
        <v>3265359</v>
      </c>
      <c r="I32" s="47"/>
      <c r="J32" s="46">
        <f>J31+K31</f>
        <v>0</v>
      </c>
      <c r="K32" s="47"/>
      <c r="L32" s="46">
        <f>L31+M31</f>
        <v>18779916</v>
      </c>
      <c r="M32" s="50"/>
      <c r="N32" s="19">
        <f>B32+D32+F32+H32+J32</f>
        <v>18779916</v>
      </c>
      <c r="P32" s="5" t="s">
        <v>0</v>
      </c>
      <c r="Q32" s="46">
        <f>Q31+R31</f>
        <v>2752</v>
      </c>
      <c r="R32" s="47"/>
      <c r="S32" s="46">
        <f>S31+T31</f>
        <v>610</v>
      </c>
      <c r="T32" s="47"/>
      <c r="U32" s="46">
        <f>U31+V31</f>
        <v>616</v>
      </c>
      <c r="V32" s="47"/>
      <c r="W32" s="46">
        <f>W31+X31</f>
        <v>3762</v>
      </c>
      <c r="X32" s="47"/>
      <c r="Y32" s="46">
        <f>Y31+Z31</f>
        <v>935</v>
      </c>
      <c r="Z32" s="47"/>
      <c r="AA32" s="46">
        <f>AA31+AB31</f>
        <v>8675</v>
      </c>
      <c r="AB32" s="47"/>
      <c r="AC32" s="20">
        <f>Q32+S32+U32+W32+Y32</f>
        <v>8675</v>
      </c>
      <c r="AE32" s="5" t="s">
        <v>0</v>
      </c>
      <c r="AF32" s="48">
        <f>IFERROR(B32/Q32,"N.A.")</f>
        <v>4423.2256540697672</v>
      </c>
      <c r="AG32" s="49"/>
      <c r="AH32" s="48">
        <f>IFERROR(D32/S32,"N.A.")</f>
        <v>2795.4426229508199</v>
      </c>
      <c r="AI32" s="49"/>
      <c r="AJ32" s="48">
        <f>IFERROR(F32/U32,"N.A.")</f>
        <v>2656.8506493506493</v>
      </c>
      <c r="AK32" s="49"/>
      <c r="AL32" s="48">
        <f>IFERROR(H32/W32,"N.A.")</f>
        <v>867.9848484848485</v>
      </c>
      <c r="AM32" s="49"/>
      <c r="AN32" s="48">
        <f>IFERROR(J32/Y32,"N.A.")</f>
        <v>0</v>
      </c>
      <c r="AO32" s="49"/>
      <c r="AP32" s="48">
        <f>IFERROR(L32/AA32,"N.A.")</f>
        <v>2164.8318155619595</v>
      </c>
      <c r="AQ32" s="49"/>
      <c r="AR32" s="17">
        <f>IFERROR(N32/AC32, "N.A.")</f>
        <v>2164.8318155619595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0"/>
      <c r="P38" s="30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0"/>
      <c r="AE38" s="30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0"/>
    </row>
    <row r="39" spans="1:44" ht="15" customHeight="1" thickBot="1" x14ac:dyDescent="0.3">
      <c r="A39" s="3" t="s">
        <v>12</v>
      </c>
      <c r="B39" s="2">
        <v>41400</v>
      </c>
      <c r="C39" s="2"/>
      <c r="D39" s="2"/>
      <c r="E39" s="2"/>
      <c r="F39" s="2">
        <v>85400</v>
      </c>
      <c r="G39" s="2"/>
      <c r="H39" s="2">
        <v>2575582</v>
      </c>
      <c r="I39" s="2"/>
      <c r="J39" s="2">
        <v>0</v>
      </c>
      <c r="K39" s="2"/>
      <c r="L39" s="1">
        <f t="shared" ref="L39:M42" si="26">B39+D39+F39+H39+J39</f>
        <v>2702382</v>
      </c>
      <c r="M39" s="13">
        <f t="shared" si="26"/>
        <v>0</v>
      </c>
      <c r="N39" s="14">
        <f>L39+M39</f>
        <v>2702382</v>
      </c>
      <c r="P39" s="3" t="s">
        <v>12</v>
      </c>
      <c r="Q39" s="2">
        <v>69</v>
      </c>
      <c r="R39" s="2">
        <v>0</v>
      </c>
      <c r="S39" s="2">
        <v>0</v>
      </c>
      <c r="T39" s="2">
        <v>0</v>
      </c>
      <c r="U39" s="2">
        <v>112</v>
      </c>
      <c r="V39" s="2">
        <v>0</v>
      </c>
      <c r="W39" s="2">
        <v>1866</v>
      </c>
      <c r="X39" s="2">
        <v>0</v>
      </c>
      <c r="Y39" s="2">
        <v>702</v>
      </c>
      <c r="Z39" s="2">
        <v>0</v>
      </c>
      <c r="AA39" s="1">
        <f t="shared" ref="AA39:AB42" si="27">Q39+S39+U39+W39+Y39</f>
        <v>2749</v>
      </c>
      <c r="AB39" s="13">
        <f t="shared" si="27"/>
        <v>0</v>
      </c>
      <c r="AC39" s="14">
        <f>AA39+AB39</f>
        <v>2749</v>
      </c>
      <c r="AE39" s="3" t="s">
        <v>12</v>
      </c>
      <c r="AF39" s="2">
        <f t="shared" ref="AF39:AR42" si="28">IFERROR(B39/Q39, "N.A.")</f>
        <v>600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>
        <f t="shared" si="28"/>
        <v>762.5</v>
      </c>
      <c r="AK39" s="2" t="str">
        <f t="shared" si="28"/>
        <v>N.A.</v>
      </c>
      <c r="AL39" s="2">
        <f t="shared" si="28"/>
        <v>1380.2690246516613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983.0418333939615</v>
      </c>
      <c r="AQ39" s="16" t="str">
        <f t="shared" si="28"/>
        <v>N.A.</v>
      </c>
      <c r="AR39" s="14">
        <f t="shared" si="28"/>
        <v>983.0418333939615</v>
      </c>
    </row>
    <row r="40" spans="1:44" ht="15" customHeight="1" thickBot="1" x14ac:dyDescent="0.3">
      <c r="A40" s="3" t="s">
        <v>13</v>
      </c>
      <c r="B40" s="2">
        <v>621079.99999999988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621079.99999999988</v>
      </c>
      <c r="M40" s="13">
        <f t="shared" si="26"/>
        <v>0</v>
      </c>
      <c r="N40" s="14">
        <f>L40+M40</f>
        <v>621079.99999999988</v>
      </c>
      <c r="P40" s="3" t="s">
        <v>13</v>
      </c>
      <c r="Q40" s="2">
        <v>436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436</v>
      </c>
      <c r="AB40" s="13">
        <f t="shared" si="27"/>
        <v>0</v>
      </c>
      <c r="AC40" s="14">
        <f>AA40+AB40</f>
        <v>436</v>
      </c>
      <c r="AE40" s="3" t="s">
        <v>13</v>
      </c>
      <c r="AF40" s="2">
        <f t="shared" si="28"/>
        <v>1424.4954128440365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1424.4954128440365</v>
      </c>
      <c r="AQ40" s="16" t="str">
        <f t="shared" si="28"/>
        <v>N.A.</v>
      </c>
      <c r="AR40" s="14">
        <f t="shared" si="28"/>
        <v>1424.4954128440365</v>
      </c>
    </row>
    <row r="41" spans="1:44" ht="15" customHeight="1" thickBot="1" x14ac:dyDescent="0.3">
      <c r="A41" s="3" t="s">
        <v>14</v>
      </c>
      <c r="B41" s="2">
        <v>2811960</v>
      </c>
      <c r="C41" s="2">
        <v>4549200</v>
      </c>
      <c r="D41" s="2"/>
      <c r="E41" s="2"/>
      <c r="F41" s="2"/>
      <c r="G41" s="2"/>
      <c r="H41" s="2"/>
      <c r="I41" s="2">
        <v>541800</v>
      </c>
      <c r="J41" s="2">
        <v>0</v>
      </c>
      <c r="K41" s="2"/>
      <c r="L41" s="1">
        <f t="shared" si="26"/>
        <v>2811960</v>
      </c>
      <c r="M41" s="13">
        <f t="shared" si="26"/>
        <v>5091000</v>
      </c>
      <c r="N41" s="14">
        <f>L41+M41</f>
        <v>7902960</v>
      </c>
      <c r="P41" s="3" t="s">
        <v>14</v>
      </c>
      <c r="Q41" s="2">
        <v>777</v>
      </c>
      <c r="R41" s="2">
        <v>1130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180</v>
      </c>
      <c r="Y41" s="2">
        <v>56</v>
      </c>
      <c r="Z41" s="2">
        <v>0</v>
      </c>
      <c r="AA41" s="1">
        <f t="shared" si="27"/>
        <v>833</v>
      </c>
      <c r="AB41" s="13">
        <f t="shared" si="27"/>
        <v>1310</v>
      </c>
      <c r="AC41" s="14">
        <f>AA41+AB41</f>
        <v>2143</v>
      </c>
      <c r="AE41" s="3" t="s">
        <v>14</v>
      </c>
      <c r="AF41" s="2">
        <f t="shared" si="28"/>
        <v>3618.9961389961391</v>
      </c>
      <c r="AG41" s="2">
        <f t="shared" si="28"/>
        <v>4025.8407079646017</v>
      </c>
      <c r="AH41" s="2" t="str">
        <f t="shared" si="28"/>
        <v>N.A.</v>
      </c>
      <c r="AI41" s="2" t="str">
        <f t="shared" si="28"/>
        <v>N.A.</v>
      </c>
      <c r="AJ41" s="2" t="str">
        <f t="shared" si="28"/>
        <v>N.A.</v>
      </c>
      <c r="AK41" s="2" t="str">
        <f t="shared" si="28"/>
        <v>N.A.</v>
      </c>
      <c r="AL41" s="2" t="str">
        <f t="shared" si="28"/>
        <v>N.A.</v>
      </c>
      <c r="AM41" s="2">
        <f t="shared" si="28"/>
        <v>3010</v>
      </c>
      <c r="AN41" s="2">
        <f t="shared" si="28"/>
        <v>0</v>
      </c>
      <c r="AO41" s="2" t="str">
        <f t="shared" si="28"/>
        <v>N.A.</v>
      </c>
      <c r="AP41" s="15">
        <f t="shared" si="28"/>
        <v>3375.702280912365</v>
      </c>
      <c r="AQ41" s="16">
        <f t="shared" si="28"/>
        <v>3886.259541984733</v>
      </c>
      <c r="AR41" s="14">
        <f t="shared" si="28"/>
        <v>3687.8021465235652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26"/>
        <v>0</v>
      </c>
      <c r="M42" s="13">
        <f t="shared" si="26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69</v>
      </c>
      <c r="Z42" s="2">
        <v>0</v>
      </c>
      <c r="AA42" s="1">
        <f t="shared" si="27"/>
        <v>69</v>
      </c>
      <c r="AB42" s="13">
        <f t="shared" si="27"/>
        <v>0</v>
      </c>
      <c r="AC42" s="14">
        <f>AA42+AB42</f>
        <v>69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5">
        <f t="shared" si="28"/>
        <v>0</v>
      </c>
      <c r="AQ42" s="16" t="str">
        <f t="shared" si="28"/>
        <v>N.A.</v>
      </c>
      <c r="AR42" s="14">
        <f t="shared" si="28"/>
        <v>0</v>
      </c>
    </row>
    <row r="43" spans="1:44" ht="15" customHeight="1" thickBot="1" x14ac:dyDescent="0.3">
      <c r="A43" s="4" t="s">
        <v>16</v>
      </c>
      <c r="B43" s="2">
        <f t="shared" ref="B43:K43" si="29">SUM(B39:B42)</f>
        <v>3474440</v>
      </c>
      <c r="C43" s="2">
        <f t="shared" si="29"/>
        <v>4549200</v>
      </c>
      <c r="D43" s="2">
        <f t="shared" si="29"/>
        <v>0</v>
      </c>
      <c r="E43" s="2">
        <f t="shared" si="29"/>
        <v>0</v>
      </c>
      <c r="F43" s="2">
        <f t="shared" si="29"/>
        <v>85400</v>
      </c>
      <c r="G43" s="2">
        <f t="shared" si="29"/>
        <v>0</v>
      </c>
      <c r="H43" s="2">
        <f t="shared" si="29"/>
        <v>2575582</v>
      </c>
      <c r="I43" s="2">
        <f t="shared" si="29"/>
        <v>541800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6135422</v>
      </c>
      <c r="M43" s="13">
        <f t="shared" ref="M43" si="31">C43+E43+G43+I43+K43</f>
        <v>5091000</v>
      </c>
      <c r="N43" s="18">
        <f>L43+M43</f>
        <v>11226422</v>
      </c>
      <c r="P43" s="4" t="s">
        <v>16</v>
      </c>
      <c r="Q43" s="2">
        <f t="shared" ref="Q43:Z43" si="32">SUM(Q39:Q42)</f>
        <v>1282</v>
      </c>
      <c r="R43" s="2">
        <f t="shared" si="32"/>
        <v>1130</v>
      </c>
      <c r="S43" s="2">
        <f t="shared" si="32"/>
        <v>0</v>
      </c>
      <c r="T43" s="2">
        <f t="shared" si="32"/>
        <v>0</v>
      </c>
      <c r="U43" s="2">
        <f t="shared" si="32"/>
        <v>112</v>
      </c>
      <c r="V43" s="2">
        <f t="shared" si="32"/>
        <v>0</v>
      </c>
      <c r="W43" s="2">
        <f t="shared" si="32"/>
        <v>1866</v>
      </c>
      <c r="X43" s="2">
        <f t="shared" si="32"/>
        <v>180</v>
      </c>
      <c r="Y43" s="2">
        <f t="shared" si="32"/>
        <v>827</v>
      </c>
      <c r="Z43" s="2">
        <f t="shared" si="32"/>
        <v>0</v>
      </c>
      <c r="AA43" s="1">
        <f t="shared" ref="AA43" si="33">Q43+S43+U43+W43+Y43</f>
        <v>4087</v>
      </c>
      <c r="AB43" s="13">
        <f t="shared" ref="AB43" si="34">R43+T43+V43+X43+Z43</f>
        <v>1310</v>
      </c>
      <c r="AC43" s="18">
        <f>AA43+AB43</f>
        <v>5397</v>
      </c>
      <c r="AE43" s="4" t="s">
        <v>16</v>
      </c>
      <c r="AF43" s="2">
        <f t="shared" ref="AF43:AO43" si="35">IFERROR(B43/Q43, "N.A.")</f>
        <v>2710.1716068642745</v>
      </c>
      <c r="AG43" s="2">
        <f t="shared" si="35"/>
        <v>4025.8407079646017</v>
      </c>
      <c r="AH43" s="2" t="str">
        <f t="shared" si="35"/>
        <v>N.A.</v>
      </c>
      <c r="AI43" s="2" t="str">
        <f t="shared" si="35"/>
        <v>N.A.</v>
      </c>
      <c r="AJ43" s="2">
        <f t="shared" si="35"/>
        <v>762.5</v>
      </c>
      <c r="AK43" s="2" t="str">
        <f t="shared" si="35"/>
        <v>N.A.</v>
      </c>
      <c r="AL43" s="2">
        <f t="shared" si="35"/>
        <v>1380.2690246516613</v>
      </c>
      <c r="AM43" s="2">
        <f t="shared" si="35"/>
        <v>3010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1501.2043063371666</v>
      </c>
      <c r="AQ43" s="16">
        <f t="shared" ref="AQ43" si="37">IFERROR(M43/AB43, "N.A.")</f>
        <v>3886.259541984733</v>
      </c>
      <c r="AR43" s="14">
        <f t="shared" ref="AR43" si="38">IFERROR(N43/AC43, "N.A.")</f>
        <v>2080.1226607374469</v>
      </c>
    </row>
    <row r="44" spans="1:44" ht="15" customHeight="1" thickBot="1" x14ac:dyDescent="0.3">
      <c r="A44" s="5" t="s">
        <v>0</v>
      </c>
      <c r="B44" s="46">
        <f>B43+C43</f>
        <v>8023640</v>
      </c>
      <c r="C44" s="47"/>
      <c r="D44" s="46">
        <f>D43+E43</f>
        <v>0</v>
      </c>
      <c r="E44" s="47"/>
      <c r="F44" s="46">
        <f>F43+G43</f>
        <v>85400</v>
      </c>
      <c r="G44" s="47"/>
      <c r="H44" s="46">
        <f>H43+I43</f>
        <v>3117382</v>
      </c>
      <c r="I44" s="47"/>
      <c r="J44" s="46">
        <f>J43+K43</f>
        <v>0</v>
      </c>
      <c r="K44" s="47"/>
      <c r="L44" s="46">
        <f>L43+M43</f>
        <v>11226422</v>
      </c>
      <c r="M44" s="50"/>
      <c r="N44" s="19">
        <f>B44+D44+F44+H44+J44</f>
        <v>11226422</v>
      </c>
      <c r="P44" s="5" t="s">
        <v>0</v>
      </c>
      <c r="Q44" s="46">
        <f>Q43+R43</f>
        <v>2412</v>
      </c>
      <c r="R44" s="47"/>
      <c r="S44" s="46">
        <f>S43+T43</f>
        <v>0</v>
      </c>
      <c r="T44" s="47"/>
      <c r="U44" s="46">
        <f>U43+V43</f>
        <v>112</v>
      </c>
      <c r="V44" s="47"/>
      <c r="W44" s="46">
        <f>W43+X43</f>
        <v>2046</v>
      </c>
      <c r="X44" s="47"/>
      <c r="Y44" s="46">
        <f>Y43+Z43</f>
        <v>827</v>
      </c>
      <c r="Z44" s="47"/>
      <c r="AA44" s="46">
        <f>AA43+AB43</f>
        <v>5397</v>
      </c>
      <c r="AB44" s="50"/>
      <c r="AC44" s="19">
        <f>Q44+S44+U44+W44+Y44</f>
        <v>5397</v>
      </c>
      <c r="AE44" s="5" t="s">
        <v>0</v>
      </c>
      <c r="AF44" s="48">
        <f>IFERROR(B44/Q44,"N.A.")</f>
        <v>3326.5505804311774</v>
      </c>
      <c r="AG44" s="49"/>
      <c r="AH44" s="48" t="str">
        <f>IFERROR(D44/S44,"N.A.")</f>
        <v>N.A.</v>
      </c>
      <c r="AI44" s="49"/>
      <c r="AJ44" s="48">
        <f>IFERROR(F44/U44,"N.A.")</f>
        <v>762.5</v>
      </c>
      <c r="AK44" s="49"/>
      <c r="AL44" s="48">
        <f>IFERROR(H44/W44,"N.A.")</f>
        <v>1523.6471163245358</v>
      </c>
      <c r="AM44" s="49"/>
      <c r="AN44" s="48">
        <f>IFERROR(J44/Y44,"N.A.")</f>
        <v>0</v>
      </c>
      <c r="AO44" s="49"/>
      <c r="AP44" s="48">
        <f>IFERROR(L44/AA44,"N.A.")</f>
        <v>2080.1226607374469</v>
      </c>
      <c r="AQ44" s="49"/>
      <c r="AR44" s="17">
        <f>IFERROR(N44/AC44, "N.A.")</f>
        <v>2080.1226607374469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0"/>
      <c r="P14" s="30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0"/>
      <c r="AE14" s="30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0"/>
    </row>
    <row r="15" spans="1:44" ht="15" customHeight="1" thickBot="1" x14ac:dyDescent="0.3">
      <c r="A15" s="3" t="s">
        <v>12</v>
      </c>
      <c r="B15" s="2">
        <v>1471040</v>
      </c>
      <c r="C15" s="2"/>
      <c r="D15" s="2">
        <v>1597106.0000000002</v>
      </c>
      <c r="E15" s="2"/>
      <c r="F15" s="2">
        <v>1649050</v>
      </c>
      <c r="G15" s="2"/>
      <c r="H15" s="2">
        <v>7375790.0000000019</v>
      </c>
      <c r="I15" s="2"/>
      <c r="J15" s="2">
        <v>0</v>
      </c>
      <c r="K15" s="2"/>
      <c r="L15" s="1">
        <f t="shared" ref="L15:M18" si="0">B15+D15+F15+H15+J15</f>
        <v>12092986.000000002</v>
      </c>
      <c r="M15" s="13">
        <f t="shared" si="0"/>
        <v>0</v>
      </c>
      <c r="N15" s="14">
        <f>L15+M15</f>
        <v>12092986.000000002</v>
      </c>
      <c r="P15" s="3" t="s">
        <v>12</v>
      </c>
      <c r="Q15" s="2">
        <v>616</v>
      </c>
      <c r="R15" s="2">
        <v>0</v>
      </c>
      <c r="S15" s="2">
        <v>432</v>
      </c>
      <c r="T15" s="2">
        <v>0</v>
      </c>
      <c r="U15" s="2">
        <v>295</v>
      </c>
      <c r="V15" s="2">
        <v>0</v>
      </c>
      <c r="W15" s="2">
        <v>3032</v>
      </c>
      <c r="X15" s="2">
        <v>0</v>
      </c>
      <c r="Y15" s="2">
        <v>306</v>
      </c>
      <c r="Z15" s="2">
        <v>0</v>
      </c>
      <c r="AA15" s="1">
        <f t="shared" ref="AA15:AB18" si="1">Q15+S15+U15+W15+Y15</f>
        <v>4681</v>
      </c>
      <c r="AB15" s="13">
        <f t="shared" si="1"/>
        <v>0</v>
      </c>
      <c r="AC15" s="14">
        <f>AA15+AB15</f>
        <v>4681</v>
      </c>
      <c r="AE15" s="3" t="s">
        <v>12</v>
      </c>
      <c r="AF15" s="2">
        <f t="shared" ref="AF15:AR18" si="2">IFERROR(B15/Q15, "N.A.")</f>
        <v>2388.0519480519479</v>
      </c>
      <c r="AG15" s="2" t="str">
        <f t="shared" si="2"/>
        <v>N.A.</v>
      </c>
      <c r="AH15" s="2">
        <f t="shared" si="2"/>
        <v>3697.00462962963</v>
      </c>
      <c r="AI15" s="2" t="str">
        <f t="shared" si="2"/>
        <v>N.A.</v>
      </c>
      <c r="AJ15" s="2">
        <f t="shared" si="2"/>
        <v>5590</v>
      </c>
      <c r="AK15" s="2" t="str">
        <f t="shared" si="2"/>
        <v>N.A.</v>
      </c>
      <c r="AL15" s="2">
        <f t="shared" si="2"/>
        <v>2432.6484168865441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2583.4193548387102</v>
      </c>
      <c r="AQ15" s="16" t="str">
        <f t="shared" si="2"/>
        <v>N.A.</v>
      </c>
      <c r="AR15" s="14">
        <f t="shared" si="2"/>
        <v>2583.4193548387102</v>
      </c>
    </row>
    <row r="16" spans="1:44" ht="15" customHeight="1" thickBot="1" x14ac:dyDescent="0.3">
      <c r="A16" s="3" t="s">
        <v>13</v>
      </c>
      <c r="B16" s="2">
        <v>180600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180600</v>
      </c>
      <c r="M16" s="13">
        <f t="shared" si="0"/>
        <v>0</v>
      </c>
      <c r="N16" s="14">
        <f>L16+M16</f>
        <v>180600</v>
      </c>
      <c r="P16" s="3" t="s">
        <v>13</v>
      </c>
      <c r="Q16" s="2">
        <v>120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120</v>
      </c>
      <c r="AB16" s="13">
        <f t="shared" si="1"/>
        <v>0</v>
      </c>
      <c r="AC16" s="14">
        <f>AA16+AB16</f>
        <v>120</v>
      </c>
      <c r="AE16" s="3" t="s">
        <v>13</v>
      </c>
      <c r="AF16" s="2">
        <f t="shared" si="2"/>
        <v>1505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1505</v>
      </c>
      <c r="AQ16" s="16" t="str">
        <f t="shared" si="2"/>
        <v>N.A.</v>
      </c>
      <c r="AR16" s="14">
        <f t="shared" si="2"/>
        <v>1505</v>
      </c>
    </row>
    <row r="17" spans="1:44" ht="15" customHeight="1" thickBot="1" x14ac:dyDescent="0.3">
      <c r="A17" s="3" t="s">
        <v>14</v>
      </c>
      <c r="B17" s="2">
        <v>14643970</v>
      </c>
      <c r="C17" s="2">
        <v>23170525</v>
      </c>
      <c r="D17" s="2"/>
      <c r="E17" s="2"/>
      <c r="F17" s="2"/>
      <c r="G17" s="2">
        <v>803500</v>
      </c>
      <c r="H17" s="2"/>
      <c r="I17" s="2">
        <v>3126640.0000000005</v>
      </c>
      <c r="J17" s="2">
        <v>0</v>
      </c>
      <c r="K17" s="2"/>
      <c r="L17" s="1">
        <f t="shared" si="0"/>
        <v>14643970</v>
      </c>
      <c r="M17" s="13">
        <f t="shared" si="0"/>
        <v>27100665</v>
      </c>
      <c r="N17" s="14">
        <f>L17+M17</f>
        <v>41744635</v>
      </c>
      <c r="P17" s="3" t="s">
        <v>14</v>
      </c>
      <c r="Q17" s="2">
        <v>3878</v>
      </c>
      <c r="R17" s="2">
        <v>3338</v>
      </c>
      <c r="S17" s="2">
        <v>0</v>
      </c>
      <c r="T17" s="2">
        <v>0</v>
      </c>
      <c r="U17" s="2">
        <v>0</v>
      </c>
      <c r="V17" s="2">
        <v>408</v>
      </c>
      <c r="W17" s="2">
        <v>0</v>
      </c>
      <c r="X17" s="2">
        <v>1144</v>
      </c>
      <c r="Y17" s="2">
        <v>1028</v>
      </c>
      <c r="Z17" s="2">
        <v>0</v>
      </c>
      <c r="AA17" s="1">
        <f t="shared" si="1"/>
        <v>4906</v>
      </c>
      <c r="AB17" s="13">
        <f t="shared" si="1"/>
        <v>4890</v>
      </c>
      <c r="AC17" s="14">
        <f>AA17+AB17</f>
        <v>9796</v>
      </c>
      <c r="AE17" s="3" t="s">
        <v>14</v>
      </c>
      <c r="AF17" s="2">
        <f t="shared" si="2"/>
        <v>3776.1655492521918</v>
      </c>
      <c r="AG17" s="2">
        <f t="shared" si="2"/>
        <v>6941.4394847213898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>
        <f t="shared" si="2"/>
        <v>1969.3627450980391</v>
      </c>
      <c r="AL17" s="2" t="str">
        <f t="shared" si="2"/>
        <v>N.A.</v>
      </c>
      <c r="AM17" s="2">
        <f t="shared" si="2"/>
        <v>2733.0769230769233</v>
      </c>
      <c r="AN17" s="2">
        <f t="shared" si="2"/>
        <v>0</v>
      </c>
      <c r="AO17" s="2" t="str">
        <f t="shared" si="2"/>
        <v>N.A.</v>
      </c>
      <c r="AP17" s="15">
        <f t="shared" si="2"/>
        <v>2984.9103139013455</v>
      </c>
      <c r="AQ17" s="16">
        <f t="shared" si="2"/>
        <v>5542.0582822085889</v>
      </c>
      <c r="AR17" s="14">
        <f t="shared" si="2"/>
        <v>4261.3959779501838</v>
      </c>
    </row>
    <row r="18" spans="1:44" ht="15" customHeight="1" thickBot="1" x14ac:dyDescent="0.3">
      <c r="A18" s="3" t="s">
        <v>15</v>
      </c>
      <c r="B18" s="2">
        <v>1518760</v>
      </c>
      <c r="C18" s="2"/>
      <c r="D18" s="2">
        <v>3614149.9999999995</v>
      </c>
      <c r="E18" s="2"/>
      <c r="F18" s="2"/>
      <c r="G18" s="2">
        <v>0</v>
      </c>
      <c r="H18" s="2">
        <v>377272.00000000006</v>
      </c>
      <c r="I18" s="2"/>
      <c r="J18" s="2"/>
      <c r="K18" s="2"/>
      <c r="L18" s="1">
        <f t="shared" si="0"/>
        <v>5510182</v>
      </c>
      <c r="M18" s="13">
        <f t="shared" si="0"/>
        <v>0</v>
      </c>
      <c r="N18" s="14">
        <f>L18+M18</f>
        <v>5510182</v>
      </c>
      <c r="P18" s="3" t="s">
        <v>15</v>
      </c>
      <c r="Q18" s="2">
        <v>582</v>
      </c>
      <c r="R18" s="2">
        <v>0</v>
      </c>
      <c r="S18" s="2">
        <v>1148</v>
      </c>
      <c r="T18" s="2">
        <v>0</v>
      </c>
      <c r="U18" s="2">
        <v>0</v>
      </c>
      <c r="V18" s="2">
        <v>295</v>
      </c>
      <c r="W18" s="2">
        <v>663</v>
      </c>
      <c r="X18" s="2">
        <v>0</v>
      </c>
      <c r="Y18" s="2">
        <v>0</v>
      </c>
      <c r="Z18" s="2">
        <v>0</v>
      </c>
      <c r="AA18" s="1">
        <f t="shared" si="1"/>
        <v>2393</v>
      </c>
      <c r="AB18" s="13">
        <f t="shared" si="1"/>
        <v>295</v>
      </c>
      <c r="AC18" s="18">
        <f>AA18+AB18</f>
        <v>2688</v>
      </c>
      <c r="AE18" s="3" t="s">
        <v>15</v>
      </c>
      <c r="AF18" s="2">
        <f t="shared" si="2"/>
        <v>2609.5532646048109</v>
      </c>
      <c r="AG18" s="2" t="str">
        <f t="shared" si="2"/>
        <v>N.A.</v>
      </c>
      <c r="AH18" s="2">
        <f t="shared" si="2"/>
        <v>3148.2142857142853</v>
      </c>
      <c r="AI18" s="2" t="str">
        <f t="shared" si="2"/>
        <v>N.A.</v>
      </c>
      <c r="AJ18" s="2" t="str">
        <f t="shared" si="2"/>
        <v>N.A.</v>
      </c>
      <c r="AK18" s="2">
        <f t="shared" si="2"/>
        <v>0</v>
      </c>
      <c r="AL18" s="2">
        <f t="shared" si="2"/>
        <v>569.03770739064862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2302.6251567070622</v>
      </c>
      <c r="AQ18" s="16">
        <f t="shared" si="2"/>
        <v>0</v>
      </c>
      <c r="AR18" s="14">
        <f t="shared" si="2"/>
        <v>2049.9188988095239</v>
      </c>
    </row>
    <row r="19" spans="1:44" ht="15" customHeight="1" thickBot="1" x14ac:dyDescent="0.3">
      <c r="A19" s="4" t="s">
        <v>16</v>
      </c>
      <c r="B19" s="2">
        <f t="shared" ref="B19:K19" si="3">SUM(B15:B18)</f>
        <v>17814370</v>
      </c>
      <c r="C19" s="2">
        <f t="shared" si="3"/>
        <v>23170525</v>
      </c>
      <c r="D19" s="2">
        <f t="shared" si="3"/>
        <v>5211256</v>
      </c>
      <c r="E19" s="2">
        <f t="shared" si="3"/>
        <v>0</v>
      </c>
      <c r="F19" s="2">
        <f t="shared" si="3"/>
        <v>1649050</v>
      </c>
      <c r="G19" s="2">
        <f t="shared" si="3"/>
        <v>803500</v>
      </c>
      <c r="H19" s="2">
        <f t="shared" si="3"/>
        <v>7753062.0000000019</v>
      </c>
      <c r="I19" s="2">
        <f t="shared" si="3"/>
        <v>3126640.0000000005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32427738</v>
      </c>
      <c r="M19" s="13">
        <f t="shared" ref="M19" si="5">C19+E19+G19+I19+K19</f>
        <v>27100665</v>
      </c>
      <c r="N19" s="18">
        <f>L19+M19</f>
        <v>59528403</v>
      </c>
      <c r="P19" s="4" t="s">
        <v>16</v>
      </c>
      <c r="Q19" s="2">
        <f t="shared" ref="Q19:Z19" si="6">SUM(Q15:Q18)</f>
        <v>5196</v>
      </c>
      <c r="R19" s="2">
        <f t="shared" si="6"/>
        <v>3338</v>
      </c>
      <c r="S19" s="2">
        <f t="shared" si="6"/>
        <v>1580</v>
      </c>
      <c r="T19" s="2">
        <f t="shared" si="6"/>
        <v>0</v>
      </c>
      <c r="U19" s="2">
        <f t="shared" si="6"/>
        <v>295</v>
      </c>
      <c r="V19" s="2">
        <f t="shared" si="6"/>
        <v>703</v>
      </c>
      <c r="W19" s="2">
        <f t="shared" si="6"/>
        <v>3695</v>
      </c>
      <c r="X19" s="2">
        <f t="shared" si="6"/>
        <v>1144</v>
      </c>
      <c r="Y19" s="2">
        <f t="shared" si="6"/>
        <v>1334</v>
      </c>
      <c r="Z19" s="2">
        <f t="shared" si="6"/>
        <v>0</v>
      </c>
      <c r="AA19" s="1">
        <f t="shared" ref="AA19" si="7">Q19+S19+U19+W19+Y19</f>
        <v>12100</v>
      </c>
      <c r="AB19" s="13">
        <f t="shared" ref="AB19" si="8">R19+T19+V19+X19+Z19</f>
        <v>5185</v>
      </c>
      <c r="AC19" s="14">
        <f>AA19+AB19</f>
        <v>17285</v>
      </c>
      <c r="AE19" s="4" t="s">
        <v>16</v>
      </c>
      <c r="AF19" s="2">
        <f t="shared" ref="AF19:AO19" si="9">IFERROR(B19/Q19, "N.A.")</f>
        <v>3428.477675134719</v>
      </c>
      <c r="AG19" s="2">
        <f t="shared" si="9"/>
        <v>6941.4394847213898</v>
      </c>
      <c r="AH19" s="2">
        <f t="shared" si="9"/>
        <v>3298.2632911392407</v>
      </c>
      <c r="AI19" s="2" t="str">
        <f t="shared" si="9"/>
        <v>N.A.</v>
      </c>
      <c r="AJ19" s="2">
        <f t="shared" si="9"/>
        <v>5590</v>
      </c>
      <c r="AK19" s="2">
        <f t="shared" si="9"/>
        <v>1142.958748221906</v>
      </c>
      <c r="AL19" s="2">
        <f t="shared" si="9"/>
        <v>2098.2576454668474</v>
      </c>
      <c r="AM19" s="2">
        <f t="shared" si="9"/>
        <v>2733.0769230769233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2679.9783471074379</v>
      </c>
      <c r="AQ19" s="16">
        <f t="shared" ref="AQ19" si="11">IFERROR(M19/AB19, "N.A.")</f>
        <v>5226.7434908389587</v>
      </c>
      <c r="AR19" s="14">
        <f t="shared" ref="AR19" si="12">IFERROR(N19/AC19, "N.A.")</f>
        <v>3443.9342204223317</v>
      </c>
    </row>
    <row r="20" spans="1:44" ht="15" customHeight="1" thickBot="1" x14ac:dyDescent="0.3">
      <c r="A20" s="5" t="s">
        <v>0</v>
      </c>
      <c r="B20" s="46">
        <f>B19+C19</f>
        <v>40984895</v>
      </c>
      <c r="C20" s="47"/>
      <c r="D20" s="46">
        <f>D19+E19</f>
        <v>5211256</v>
      </c>
      <c r="E20" s="47"/>
      <c r="F20" s="46">
        <f>F19+G19</f>
        <v>2452550</v>
      </c>
      <c r="G20" s="47"/>
      <c r="H20" s="46">
        <f>H19+I19</f>
        <v>10879702.000000002</v>
      </c>
      <c r="I20" s="47"/>
      <c r="J20" s="46">
        <f>J19+K19</f>
        <v>0</v>
      </c>
      <c r="K20" s="47"/>
      <c r="L20" s="46">
        <f>L19+M19</f>
        <v>59528403</v>
      </c>
      <c r="M20" s="50"/>
      <c r="N20" s="19">
        <f>B20+D20+F20+H20+J20</f>
        <v>59528403</v>
      </c>
      <c r="P20" s="5" t="s">
        <v>0</v>
      </c>
      <c r="Q20" s="46">
        <f>Q19+R19</f>
        <v>8534</v>
      </c>
      <c r="R20" s="47"/>
      <c r="S20" s="46">
        <f>S19+T19</f>
        <v>1580</v>
      </c>
      <c r="T20" s="47"/>
      <c r="U20" s="46">
        <f>U19+V19</f>
        <v>998</v>
      </c>
      <c r="V20" s="47"/>
      <c r="W20" s="46">
        <f>W19+X19</f>
        <v>4839</v>
      </c>
      <c r="X20" s="47"/>
      <c r="Y20" s="46">
        <f>Y19+Z19</f>
        <v>1334</v>
      </c>
      <c r="Z20" s="47"/>
      <c r="AA20" s="46">
        <f>AA19+AB19</f>
        <v>17285</v>
      </c>
      <c r="AB20" s="47"/>
      <c r="AC20" s="20">
        <f>Q20+S20+U20+W20+Y20</f>
        <v>17285</v>
      </c>
      <c r="AE20" s="5" t="s">
        <v>0</v>
      </c>
      <c r="AF20" s="48">
        <f>IFERROR(B20/Q20,"N.A.")</f>
        <v>4802.5421842043588</v>
      </c>
      <c r="AG20" s="49"/>
      <c r="AH20" s="48">
        <f>IFERROR(D20/S20,"N.A.")</f>
        <v>3298.2632911392407</v>
      </c>
      <c r="AI20" s="49"/>
      <c r="AJ20" s="48">
        <f>IFERROR(F20/U20,"N.A.")</f>
        <v>2457.4649298597196</v>
      </c>
      <c r="AK20" s="49"/>
      <c r="AL20" s="48">
        <f>IFERROR(H20/W20,"N.A.")</f>
        <v>2248.3368464558798</v>
      </c>
      <c r="AM20" s="49"/>
      <c r="AN20" s="48">
        <f>IFERROR(J20/Y20,"N.A.")</f>
        <v>0</v>
      </c>
      <c r="AO20" s="49"/>
      <c r="AP20" s="48">
        <f>IFERROR(L20/AA20,"N.A.")</f>
        <v>3443.9342204223317</v>
      </c>
      <c r="AQ20" s="49"/>
      <c r="AR20" s="17">
        <f>IFERROR(N20/AC20, "N.A.")</f>
        <v>3443.9342204223317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0"/>
      <c r="P26" s="30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0"/>
      <c r="AE26" s="30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0"/>
    </row>
    <row r="27" spans="1:44" ht="15" customHeight="1" thickBot="1" x14ac:dyDescent="0.3">
      <c r="A27" s="3" t="s">
        <v>12</v>
      </c>
      <c r="B27" s="2">
        <v>691440</v>
      </c>
      <c r="C27" s="2"/>
      <c r="D27" s="2">
        <v>1597106.0000000002</v>
      </c>
      <c r="E27" s="2"/>
      <c r="F27" s="2">
        <v>1649050</v>
      </c>
      <c r="G27" s="2"/>
      <c r="H27" s="2">
        <v>5821528.0000000009</v>
      </c>
      <c r="I27" s="2"/>
      <c r="J27" s="2"/>
      <c r="K27" s="2"/>
      <c r="L27" s="1">
        <f t="shared" ref="L27:M30" si="13">B27+D27+F27+H27+J27</f>
        <v>9759124</v>
      </c>
      <c r="M27" s="13">
        <f t="shared" si="13"/>
        <v>0</v>
      </c>
      <c r="N27" s="14">
        <f>L27+M27</f>
        <v>9759124</v>
      </c>
      <c r="P27" s="3" t="s">
        <v>12</v>
      </c>
      <c r="Q27" s="2">
        <v>201</v>
      </c>
      <c r="R27" s="2">
        <v>0</v>
      </c>
      <c r="S27" s="2">
        <v>432</v>
      </c>
      <c r="T27" s="2">
        <v>0</v>
      </c>
      <c r="U27" s="2">
        <v>295</v>
      </c>
      <c r="V27" s="2">
        <v>0</v>
      </c>
      <c r="W27" s="2">
        <v>1595</v>
      </c>
      <c r="X27" s="2">
        <v>0</v>
      </c>
      <c r="Y27" s="2">
        <v>0</v>
      </c>
      <c r="Z27" s="2">
        <v>0</v>
      </c>
      <c r="AA27" s="1">
        <f t="shared" ref="AA27:AB30" si="14">Q27+S27+U27+W27+Y27</f>
        <v>2523</v>
      </c>
      <c r="AB27" s="13">
        <f t="shared" si="14"/>
        <v>0</v>
      </c>
      <c r="AC27" s="14">
        <f>AA27+AB27</f>
        <v>2523</v>
      </c>
      <c r="AE27" s="3" t="s">
        <v>12</v>
      </c>
      <c r="AF27" s="2">
        <f t="shared" ref="AF27:AR30" si="15">IFERROR(B27/Q27, "N.A.")</f>
        <v>3440</v>
      </c>
      <c r="AG27" s="2" t="str">
        <f t="shared" si="15"/>
        <v>N.A.</v>
      </c>
      <c r="AH27" s="2">
        <f t="shared" si="15"/>
        <v>3697.00462962963</v>
      </c>
      <c r="AI27" s="2" t="str">
        <f t="shared" si="15"/>
        <v>N.A.</v>
      </c>
      <c r="AJ27" s="2">
        <f t="shared" si="15"/>
        <v>5590</v>
      </c>
      <c r="AK27" s="2" t="str">
        <f t="shared" si="15"/>
        <v>N.A.</v>
      </c>
      <c r="AL27" s="2">
        <f t="shared" si="15"/>
        <v>3649.8608150470227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3868.0634165675783</v>
      </c>
      <c r="AQ27" s="16" t="str">
        <f t="shared" si="15"/>
        <v>N.A.</v>
      </c>
      <c r="AR27" s="14">
        <f t="shared" si="15"/>
        <v>3868.0634165675783</v>
      </c>
    </row>
    <row r="28" spans="1:44" ht="15" customHeight="1" thickBot="1" x14ac:dyDescent="0.3">
      <c r="A28" s="3" t="s">
        <v>13</v>
      </c>
      <c r="B28" s="2">
        <v>180600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180600</v>
      </c>
      <c r="M28" s="13">
        <f t="shared" si="13"/>
        <v>0</v>
      </c>
      <c r="N28" s="14">
        <f>L28+M28</f>
        <v>180600</v>
      </c>
      <c r="P28" s="3" t="s">
        <v>13</v>
      </c>
      <c r="Q28" s="2">
        <v>120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120</v>
      </c>
      <c r="AB28" s="13">
        <f t="shared" si="14"/>
        <v>0</v>
      </c>
      <c r="AC28" s="14">
        <f>AA28+AB28</f>
        <v>120</v>
      </c>
      <c r="AE28" s="3" t="s">
        <v>13</v>
      </c>
      <c r="AF28" s="2">
        <f t="shared" si="15"/>
        <v>1505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1505</v>
      </c>
      <c r="AQ28" s="16" t="str">
        <f t="shared" si="15"/>
        <v>N.A.</v>
      </c>
      <c r="AR28" s="14">
        <f t="shared" si="15"/>
        <v>1505</v>
      </c>
    </row>
    <row r="29" spans="1:44" ht="15" customHeight="1" thickBot="1" x14ac:dyDescent="0.3">
      <c r="A29" s="3" t="s">
        <v>14</v>
      </c>
      <c r="B29" s="2">
        <v>8952950</v>
      </c>
      <c r="C29" s="2">
        <v>19242300</v>
      </c>
      <c r="D29" s="2"/>
      <c r="E29" s="2"/>
      <c r="F29" s="2"/>
      <c r="G29" s="2"/>
      <c r="H29" s="2"/>
      <c r="I29" s="2">
        <v>2950640</v>
      </c>
      <c r="J29" s="2">
        <v>0</v>
      </c>
      <c r="K29" s="2"/>
      <c r="L29" s="1">
        <f t="shared" si="13"/>
        <v>8952950</v>
      </c>
      <c r="M29" s="13">
        <f t="shared" si="13"/>
        <v>22192940</v>
      </c>
      <c r="N29" s="14">
        <f>L29+M29</f>
        <v>31145890</v>
      </c>
      <c r="P29" s="3" t="s">
        <v>14</v>
      </c>
      <c r="Q29" s="2">
        <v>2095</v>
      </c>
      <c r="R29" s="2">
        <v>2628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968</v>
      </c>
      <c r="Y29" s="2">
        <v>324</v>
      </c>
      <c r="Z29" s="2">
        <v>0</v>
      </c>
      <c r="AA29" s="1">
        <f t="shared" si="14"/>
        <v>2419</v>
      </c>
      <c r="AB29" s="13">
        <f t="shared" si="14"/>
        <v>3596</v>
      </c>
      <c r="AC29" s="14">
        <f>AA29+AB29</f>
        <v>6015</v>
      </c>
      <c r="AE29" s="3" t="s">
        <v>14</v>
      </c>
      <c r="AF29" s="2">
        <f t="shared" si="15"/>
        <v>4273.4844868735081</v>
      </c>
      <c r="AG29" s="2">
        <f t="shared" si="15"/>
        <v>7322.0319634703201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3048.181818181818</v>
      </c>
      <c r="AN29" s="2">
        <f t="shared" si="15"/>
        <v>0</v>
      </c>
      <c r="AO29" s="2" t="str">
        <f t="shared" si="15"/>
        <v>N.A.</v>
      </c>
      <c r="AP29" s="15">
        <f t="shared" si="15"/>
        <v>3701.0954940057877</v>
      </c>
      <c r="AQ29" s="16">
        <f t="shared" si="15"/>
        <v>6171.5628476084539</v>
      </c>
      <c r="AR29" s="14">
        <f t="shared" si="15"/>
        <v>5178.0365752285952</v>
      </c>
    </row>
    <row r="30" spans="1:44" ht="15" customHeight="1" thickBot="1" x14ac:dyDescent="0.3">
      <c r="A30" s="3" t="s">
        <v>15</v>
      </c>
      <c r="B30" s="2">
        <v>1518760</v>
      </c>
      <c r="C30" s="2"/>
      <c r="D30" s="2">
        <v>3614149.9999999995</v>
      </c>
      <c r="E30" s="2"/>
      <c r="F30" s="2"/>
      <c r="G30" s="2">
        <v>0</v>
      </c>
      <c r="H30" s="2">
        <v>350872</v>
      </c>
      <c r="I30" s="2"/>
      <c r="J30" s="2"/>
      <c r="K30" s="2"/>
      <c r="L30" s="1">
        <f t="shared" si="13"/>
        <v>5483782</v>
      </c>
      <c r="M30" s="13">
        <f t="shared" si="13"/>
        <v>0</v>
      </c>
      <c r="N30" s="14">
        <f>L30+M30</f>
        <v>5483782</v>
      </c>
      <c r="P30" s="3" t="s">
        <v>15</v>
      </c>
      <c r="Q30" s="2">
        <v>582</v>
      </c>
      <c r="R30" s="2">
        <v>0</v>
      </c>
      <c r="S30" s="2">
        <v>1148</v>
      </c>
      <c r="T30" s="2">
        <v>0</v>
      </c>
      <c r="U30" s="2">
        <v>0</v>
      </c>
      <c r="V30" s="2">
        <v>295</v>
      </c>
      <c r="W30" s="2">
        <v>575</v>
      </c>
      <c r="X30" s="2">
        <v>0</v>
      </c>
      <c r="Y30" s="2">
        <v>0</v>
      </c>
      <c r="Z30" s="2">
        <v>0</v>
      </c>
      <c r="AA30" s="1">
        <f t="shared" si="14"/>
        <v>2305</v>
      </c>
      <c r="AB30" s="13">
        <f t="shared" si="14"/>
        <v>295</v>
      </c>
      <c r="AC30" s="18">
        <f>AA30+AB30</f>
        <v>2600</v>
      </c>
      <c r="AE30" s="3" t="s">
        <v>15</v>
      </c>
      <c r="AF30" s="2">
        <f t="shared" si="15"/>
        <v>2609.5532646048109</v>
      </c>
      <c r="AG30" s="2" t="str">
        <f t="shared" si="15"/>
        <v>N.A.</v>
      </c>
      <c r="AH30" s="2">
        <f t="shared" si="15"/>
        <v>3148.2142857142853</v>
      </c>
      <c r="AI30" s="2" t="str">
        <f t="shared" si="15"/>
        <v>N.A.</v>
      </c>
      <c r="AJ30" s="2" t="str">
        <f t="shared" si="15"/>
        <v>N.A.</v>
      </c>
      <c r="AK30" s="2">
        <f t="shared" si="15"/>
        <v>0</v>
      </c>
      <c r="AL30" s="2">
        <f t="shared" si="15"/>
        <v>610.21217391304344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2379.0811279826462</v>
      </c>
      <c r="AQ30" s="16">
        <f t="shared" si="15"/>
        <v>0</v>
      </c>
      <c r="AR30" s="14">
        <f t="shared" si="15"/>
        <v>2109.146923076923</v>
      </c>
    </row>
    <row r="31" spans="1:44" ht="15" customHeight="1" thickBot="1" x14ac:dyDescent="0.3">
      <c r="A31" s="4" t="s">
        <v>16</v>
      </c>
      <c r="B31" s="2">
        <f t="shared" ref="B31:K31" si="16">SUM(B27:B30)</f>
        <v>11343750</v>
      </c>
      <c r="C31" s="2">
        <f t="shared" si="16"/>
        <v>19242300</v>
      </c>
      <c r="D31" s="2">
        <f t="shared" si="16"/>
        <v>5211256</v>
      </c>
      <c r="E31" s="2">
        <f t="shared" si="16"/>
        <v>0</v>
      </c>
      <c r="F31" s="2">
        <f t="shared" si="16"/>
        <v>1649050</v>
      </c>
      <c r="G31" s="2">
        <f t="shared" si="16"/>
        <v>0</v>
      </c>
      <c r="H31" s="2">
        <f t="shared" si="16"/>
        <v>6172400.0000000009</v>
      </c>
      <c r="I31" s="2">
        <f t="shared" si="16"/>
        <v>2950640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24376456</v>
      </c>
      <c r="M31" s="13">
        <f t="shared" ref="M31" si="18">C31+E31+G31+I31+K31</f>
        <v>22192940</v>
      </c>
      <c r="N31" s="18">
        <f>L31+M31</f>
        <v>46569396</v>
      </c>
      <c r="P31" s="4" t="s">
        <v>16</v>
      </c>
      <c r="Q31" s="2">
        <f t="shared" ref="Q31:Z31" si="19">SUM(Q27:Q30)</f>
        <v>2998</v>
      </c>
      <c r="R31" s="2">
        <f t="shared" si="19"/>
        <v>2628</v>
      </c>
      <c r="S31" s="2">
        <f t="shared" si="19"/>
        <v>1580</v>
      </c>
      <c r="T31" s="2">
        <f t="shared" si="19"/>
        <v>0</v>
      </c>
      <c r="U31" s="2">
        <f t="shared" si="19"/>
        <v>295</v>
      </c>
      <c r="V31" s="2">
        <f t="shared" si="19"/>
        <v>295</v>
      </c>
      <c r="W31" s="2">
        <f t="shared" si="19"/>
        <v>2170</v>
      </c>
      <c r="X31" s="2">
        <f t="shared" si="19"/>
        <v>968</v>
      </c>
      <c r="Y31" s="2">
        <f t="shared" si="19"/>
        <v>324</v>
      </c>
      <c r="Z31" s="2">
        <f t="shared" si="19"/>
        <v>0</v>
      </c>
      <c r="AA31" s="1">
        <f t="shared" ref="AA31" si="20">Q31+S31+U31+W31+Y31</f>
        <v>7367</v>
      </c>
      <c r="AB31" s="13">
        <f t="shared" ref="AB31" si="21">R31+T31+V31+X31+Z31</f>
        <v>3891</v>
      </c>
      <c r="AC31" s="14">
        <f>AA31+AB31</f>
        <v>11258</v>
      </c>
      <c r="AE31" s="4" t="s">
        <v>16</v>
      </c>
      <c r="AF31" s="2">
        <f t="shared" ref="AF31:AO31" si="22">IFERROR(B31/Q31, "N.A.")</f>
        <v>3783.7725150100068</v>
      </c>
      <c r="AG31" s="2">
        <f t="shared" si="22"/>
        <v>7322.0319634703201</v>
      </c>
      <c r="AH31" s="2">
        <f t="shared" si="22"/>
        <v>3298.2632911392407</v>
      </c>
      <c r="AI31" s="2" t="str">
        <f t="shared" si="22"/>
        <v>N.A.</v>
      </c>
      <c r="AJ31" s="2">
        <f t="shared" si="22"/>
        <v>5590</v>
      </c>
      <c r="AK31" s="2">
        <f t="shared" si="22"/>
        <v>0</v>
      </c>
      <c r="AL31" s="2">
        <f t="shared" si="22"/>
        <v>2844.4239631336409</v>
      </c>
      <c r="AM31" s="2">
        <f t="shared" si="22"/>
        <v>3048.181818181818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3308.8714537803721</v>
      </c>
      <c r="AQ31" s="16">
        <f t="shared" ref="AQ31" si="24">IFERROR(M31/AB31, "N.A.")</f>
        <v>5703.6597275764589</v>
      </c>
      <c r="AR31" s="14">
        <f t="shared" ref="AR31" si="25">IFERROR(N31/AC31, "N.A.")</f>
        <v>4136.5603126665483</v>
      </c>
    </row>
    <row r="32" spans="1:44" ht="15" customHeight="1" thickBot="1" x14ac:dyDescent="0.3">
      <c r="A32" s="5" t="s">
        <v>0</v>
      </c>
      <c r="B32" s="46">
        <f>B31+C31</f>
        <v>30586050</v>
      </c>
      <c r="C32" s="47"/>
      <c r="D32" s="46">
        <f>D31+E31</f>
        <v>5211256</v>
      </c>
      <c r="E32" s="47"/>
      <c r="F32" s="46">
        <f>F31+G31</f>
        <v>1649050</v>
      </c>
      <c r="G32" s="47"/>
      <c r="H32" s="46">
        <f>H31+I31</f>
        <v>9123040</v>
      </c>
      <c r="I32" s="47"/>
      <c r="J32" s="46">
        <f>J31+K31</f>
        <v>0</v>
      </c>
      <c r="K32" s="47"/>
      <c r="L32" s="46">
        <f>L31+M31</f>
        <v>46569396</v>
      </c>
      <c r="M32" s="50"/>
      <c r="N32" s="19">
        <f>B32+D32+F32+H32+J32</f>
        <v>46569396</v>
      </c>
      <c r="P32" s="5" t="s">
        <v>0</v>
      </c>
      <c r="Q32" s="46">
        <f>Q31+R31</f>
        <v>5626</v>
      </c>
      <c r="R32" s="47"/>
      <c r="S32" s="46">
        <f>S31+T31</f>
        <v>1580</v>
      </c>
      <c r="T32" s="47"/>
      <c r="U32" s="46">
        <f>U31+V31</f>
        <v>590</v>
      </c>
      <c r="V32" s="47"/>
      <c r="W32" s="46">
        <f>W31+X31</f>
        <v>3138</v>
      </c>
      <c r="X32" s="47"/>
      <c r="Y32" s="46">
        <f>Y31+Z31</f>
        <v>324</v>
      </c>
      <c r="Z32" s="47"/>
      <c r="AA32" s="46">
        <f>AA31+AB31</f>
        <v>11258</v>
      </c>
      <c r="AB32" s="47"/>
      <c r="AC32" s="20">
        <f>Q32+S32+U32+W32+Y32</f>
        <v>11258</v>
      </c>
      <c r="AE32" s="5" t="s">
        <v>0</v>
      </c>
      <c r="AF32" s="48">
        <f>IFERROR(B32/Q32,"N.A.")</f>
        <v>5436.5535015997157</v>
      </c>
      <c r="AG32" s="49"/>
      <c r="AH32" s="48">
        <f>IFERROR(D32/S32,"N.A.")</f>
        <v>3298.2632911392407</v>
      </c>
      <c r="AI32" s="49"/>
      <c r="AJ32" s="48">
        <f>IFERROR(F32/U32,"N.A.")</f>
        <v>2795</v>
      </c>
      <c r="AK32" s="49"/>
      <c r="AL32" s="48">
        <f>IFERROR(H32/W32,"N.A.")</f>
        <v>2907.2785213511793</v>
      </c>
      <c r="AM32" s="49"/>
      <c r="AN32" s="48">
        <f>IFERROR(J32/Y32,"N.A.")</f>
        <v>0</v>
      </c>
      <c r="AO32" s="49"/>
      <c r="AP32" s="48">
        <f>IFERROR(L32/AA32,"N.A.")</f>
        <v>4136.5603126665483</v>
      </c>
      <c r="AQ32" s="49"/>
      <c r="AR32" s="17">
        <f>IFERROR(N32/AC32, "N.A.")</f>
        <v>4136.5603126665483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0"/>
      <c r="P38" s="30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0"/>
      <c r="AE38" s="30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0"/>
    </row>
    <row r="39" spans="1:44" ht="15" customHeight="1" thickBot="1" x14ac:dyDescent="0.3">
      <c r="A39" s="3" t="s">
        <v>12</v>
      </c>
      <c r="B39" s="2">
        <v>779600</v>
      </c>
      <c r="C39" s="2"/>
      <c r="D39" s="2"/>
      <c r="E39" s="2"/>
      <c r="F39" s="2"/>
      <c r="G39" s="2"/>
      <c r="H39" s="2">
        <v>1554261.9999999998</v>
      </c>
      <c r="I39" s="2"/>
      <c r="J39" s="2">
        <v>0</v>
      </c>
      <c r="K39" s="2"/>
      <c r="L39" s="1">
        <f t="shared" ref="L39:M42" si="26">B39+D39+F39+H39+J39</f>
        <v>2333862</v>
      </c>
      <c r="M39" s="13">
        <f t="shared" si="26"/>
        <v>0</v>
      </c>
      <c r="N39" s="14">
        <f>L39+M39</f>
        <v>2333862</v>
      </c>
      <c r="P39" s="3" t="s">
        <v>12</v>
      </c>
      <c r="Q39" s="2">
        <v>415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1437</v>
      </c>
      <c r="X39" s="2">
        <v>0</v>
      </c>
      <c r="Y39" s="2">
        <v>306</v>
      </c>
      <c r="Z39" s="2">
        <v>0</v>
      </c>
      <c r="AA39" s="1">
        <f t="shared" ref="AA39:AB42" si="27">Q39+S39+U39+W39+Y39</f>
        <v>2158</v>
      </c>
      <c r="AB39" s="13">
        <f t="shared" si="27"/>
        <v>0</v>
      </c>
      <c r="AC39" s="14">
        <f>AA39+AB39</f>
        <v>2158</v>
      </c>
      <c r="AE39" s="3" t="s">
        <v>12</v>
      </c>
      <c r="AF39" s="2">
        <f t="shared" ref="AF39:AR42" si="28">IFERROR(B39/Q39, "N.A.")</f>
        <v>1878.5542168674699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 t="str">
        <f t="shared" si="28"/>
        <v>N.A.</v>
      </c>
      <c r="AK39" s="2" t="str">
        <f t="shared" si="28"/>
        <v>N.A.</v>
      </c>
      <c r="AL39" s="2">
        <f t="shared" si="28"/>
        <v>1081.6019485038273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1081.4930491195551</v>
      </c>
      <c r="AQ39" s="16" t="str">
        <f t="shared" si="28"/>
        <v>N.A.</v>
      </c>
      <c r="AR39" s="14">
        <f t="shared" si="28"/>
        <v>1081.4930491195551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0</v>
      </c>
      <c r="M40" s="13">
        <f t="shared" si="26"/>
        <v>0</v>
      </c>
      <c r="N40" s="14">
        <f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0</v>
      </c>
      <c r="AB40" s="13">
        <f t="shared" si="27"/>
        <v>0</v>
      </c>
      <c r="AC40" s="14">
        <f>AA40+AB40</f>
        <v>0</v>
      </c>
      <c r="AE40" s="3" t="s">
        <v>13</v>
      </c>
      <c r="AF40" s="2" t="str">
        <f t="shared" si="28"/>
        <v>N.A.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 t="str">
        <f t="shared" si="28"/>
        <v>N.A.</v>
      </c>
      <c r="AQ40" s="16" t="str">
        <f t="shared" si="28"/>
        <v>N.A.</v>
      </c>
      <c r="AR40" s="14" t="str">
        <f t="shared" si="28"/>
        <v>N.A.</v>
      </c>
    </row>
    <row r="41" spans="1:44" ht="15" customHeight="1" thickBot="1" x14ac:dyDescent="0.3">
      <c r="A41" s="3" t="s">
        <v>14</v>
      </c>
      <c r="B41" s="2">
        <v>5691020</v>
      </c>
      <c r="C41" s="2">
        <v>3928225</v>
      </c>
      <c r="D41" s="2"/>
      <c r="E41" s="2"/>
      <c r="F41" s="2"/>
      <c r="G41" s="2">
        <v>803500</v>
      </c>
      <c r="H41" s="2"/>
      <c r="I41" s="2">
        <v>176000</v>
      </c>
      <c r="J41" s="2">
        <v>0</v>
      </c>
      <c r="K41" s="2"/>
      <c r="L41" s="1">
        <f t="shared" si="26"/>
        <v>5691020</v>
      </c>
      <c r="M41" s="13">
        <f t="shared" si="26"/>
        <v>4907725</v>
      </c>
      <c r="N41" s="14">
        <f>L41+M41</f>
        <v>10598745</v>
      </c>
      <c r="P41" s="3" t="s">
        <v>14</v>
      </c>
      <c r="Q41" s="2">
        <v>1783</v>
      </c>
      <c r="R41" s="2">
        <v>710</v>
      </c>
      <c r="S41" s="2">
        <v>0</v>
      </c>
      <c r="T41" s="2">
        <v>0</v>
      </c>
      <c r="U41" s="2">
        <v>0</v>
      </c>
      <c r="V41" s="2">
        <v>408</v>
      </c>
      <c r="W41" s="2">
        <v>0</v>
      </c>
      <c r="X41" s="2">
        <v>176</v>
      </c>
      <c r="Y41" s="2">
        <v>704</v>
      </c>
      <c r="Z41" s="2">
        <v>0</v>
      </c>
      <c r="AA41" s="1">
        <f t="shared" si="27"/>
        <v>2487</v>
      </c>
      <c r="AB41" s="13">
        <f t="shared" si="27"/>
        <v>1294</v>
      </c>
      <c r="AC41" s="14">
        <f>AA41+AB41</f>
        <v>3781</v>
      </c>
      <c r="AE41" s="3" t="s">
        <v>14</v>
      </c>
      <c r="AF41" s="2">
        <f t="shared" si="28"/>
        <v>3191.8227706113294</v>
      </c>
      <c r="AG41" s="2">
        <f t="shared" si="28"/>
        <v>5532.711267605634</v>
      </c>
      <c r="AH41" s="2" t="str">
        <f t="shared" si="28"/>
        <v>N.A.</v>
      </c>
      <c r="AI41" s="2" t="str">
        <f t="shared" si="28"/>
        <v>N.A.</v>
      </c>
      <c r="AJ41" s="2" t="str">
        <f t="shared" si="28"/>
        <v>N.A.</v>
      </c>
      <c r="AK41" s="2">
        <f t="shared" si="28"/>
        <v>1969.3627450980391</v>
      </c>
      <c r="AL41" s="2" t="str">
        <f t="shared" si="28"/>
        <v>N.A.</v>
      </c>
      <c r="AM41" s="2">
        <f t="shared" si="28"/>
        <v>1000</v>
      </c>
      <c r="AN41" s="2">
        <f t="shared" si="28"/>
        <v>0</v>
      </c>
      <c r="AO41" s="2" t="str">
        <f t="shared" si="28"/>
        <v>N.A.</v>
      </c>
      <c r="AP41" s="15">
        <f t="shared" si="28"/>
        <v>2288.3071974266186</v>
      </c>
      <c r="AQ41" s="16">
        <f t="shared" si="28"/>
        <v>3792.6777434312212</v>
      </c>
      <c r="AR41" s="14">
        <f t="shared" si="28"/>
        <v>2803.1592171383231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26400</v>
      </c>
      <c r="I42" s="2"/>
      <c r="J42" s="2"/>
      <c r="K42" s="2"/>
      <c r="L42" s="1">
        <f t="shared" si="26"/>
        <v>26400</v>
      </c>
      <c r="M42" s="13">
        <f t="shared" si="26"/>
        <v>0</v>
      </c>
      <c r="N42" s="14">
        <f>L42+M42</f>
        <v>26400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88</v>
      </c>
      <c r="X42" s="2">
        <v>0</v>
      </c>
      <c r="Y42" s="2">
        <v>0</v>
      </c>
      <c r="Z42" s="2">
        <v>0</v>
      </c>
      <c r="AA42" s="1">
        <f t="shared" si="27"/>
        <v>88</v>
      </c>
      <c r="AB42" s="13">
        <f t="shared" si="27"/>
        <v>0</v>
      </c>
      <c r="AC42" s="14">
        <f>AA42+AB42</f>
        <v>88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>
        <f t="shared" si="28"/>
        <v>300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>
        <f t="shared" si="28"/>
        <v>300</v>
      </c>
      <c r="AQ42" s="16" t="str">
        <f t="shared" si="28"/>
        <v>N.A.</v>
      </c>
      <c r="AR42" s="14">
        <f t="shared" si="28"/>
        <v>300</v>
      </c>
    </row>
    <row r="43" spans="1:44" ht="15" customHeight="1" thickBot="1" x14ac:dyDescent="0.3">
      <c r="A43" s="4" t="s">
        <v>16</v>
      </c>
      <c r="B43" s="2">
        <f t="shared" ref="B43:K43" si="29">SUM(B39:B42)</f>
        <v>6470620</v>
      </c>
      <c r="C43" s="2">
        <f t="shared" si="29"/>
        <v>3928225</v>
      </c>
      <c r="D43" s="2">
        <f t="shared" si="29"/>
        <v>0</v>
      </c>
      <c r="E43" s="2">
        <f t="shared" si="29"/>
        <v>0</v>
      </c>
      <c r="F43" s="2">
        <f t="shared" si="29"/>
        <v>0</v>
      </c>
      <c r="G43" s="2">
        <f t="shared" si="29"/>
        <v>803500</v>
      </c>
      <c r="H43" s="2">
        <f t="shared" si="29"/>
        <v>1580661.9999999998</v>
      </c>
      <c r="I43" s="2">
        <f t="shared" si="29"/>
        <v>176000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8051282</v>
      </c>
      <c r="M43" s="13">
        <f t="shared" ref="M43" si="31">C43+E43+G43+I43+K43</f>
        <v>4907725</v>
      </c>
      <c r="N43" s="18">
        <f>L43+M43</f>
        <v>12959007</v>
      </c>
      <c r="P43" s="4" t="s">
        <v>16</v>
      </c>
      <c r="Q43" s="2">
        <f t="shared" ref="Q43:Z43" si="32">SUM(Q39:Q42)</f>
        <v>2198</v>
      </c>
      <c r="R43" s="2">
        <f t="shared" si="32"/>
        <v>710</v>
      </c>
      <c r="S43" s="2">
        <f t="shared" si="32"/>
        <v>0</v>
      </c>
      <c r="T43" s="2">
        <f t="shared" si="32"/>
        <v>0</v>
      </c>
      <c r="U43" s="2">
        <f t="shared" si="32"/>
        <v>0</v>
      </c>
      <c r="V43" s="2">
        <f t="shared" si="32"/>
        <v>408</v>
      </c>
      <c r="W43" s="2">
        <f t="shared" si="32"/>
        <v>1525</v>
      </c>
      <c r="X43" s="2">
        <f t="shared" si="32"/>
        <v>176</v>
      </c>
      <c r="Y43" s="2">
        <f t="shared" si="32"/>
        <v>1010</v>
      </c>
      <c r="Z43" s="2">
        <f t="shared" si="32"/>
        <v>0</v>
      </c>
      <c r="AA43" s="1">
        <f t="shared" ref="AA43" si="33">Q43+S43+U43+W43+Y43</f>
        <v>4733</v>
      </c>
      <c r="AB43" s="13">
        <f t="shared" ref="AB43" si="34">R43+T43+V43+X43+Z43</f>
        <v>1294</v>
      </c>
      <c r="AC43" s="18">
        <f>AA43+AB43</f>
        <v>6027</v>
      </c>
      <c r="AE43" s="4" t="s">
        <v>16</v>
      </c>
      <c r="AF43" s="2">
        <f t="shared" ref="AF43:AO43" si="35">IFERROR(B43/Q43, "N.A.")</f>
        <v>2943.8671519563241</v>
      </c>
      <c r="AG43" s="2">
        <f t="shared" si="35"/>
        <v>5532.711267605634</v>
      </c>
      <c r="AH43" s="2" t="str">
        <f t="shared" si="35"/>
        <v>N.A.</v>
      </c>
      <c r="AI43" s="2" t="str">
        <f t="shared" si="35"/>
        <v>N.A.</v>
      </c>
      <c r="AJ43" s="2" t="str">
        <f t="shared" si="35"/>
        <v>N.A.</v>
      </c>
      <c r="AK43" s="2">
        <f t="shared" si="35"/>
        <v>1969.3627450980391</v>
      </c>
      <c r="AL43" s="2">
        <f t="shared" si="35"/>
        <v>1036.4996721311475</v>
      </c>
      <c r="AM43" s="2">
        <f t="shared" si="35"/>
        <v>1000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1701.0948658356222</v>
      </c>
      <c r="AQ43" s="16">
        <f t="shared" ref="AQ43" si="37">IFERROR(M43/AB43, "N.A.")</f>
        <v>3792.6777434312212</v>
      </c>
      <c r="AR43" s="14">
        <f t="shared" ref="AR43" si="38">IFERROR(N43/AC43, "N.A.")</f>
        <v>2150.1587854654058</v>
      </c>
    </row>
    <row r="44" spans="1:44" ht="15" customHeight="1" thickBot="1" x14ac:dyDescent="0.3">
      <c r="A44" s="5" t="s">
        <v>0</v>
      </c>
      <c r="B44" s="46">
        <f>B43+C43</f>
        <v>10398845</v>
      </c>
      <c r="C44" s="47"/>
      <c r="D44" s="46">
        <f>D43+E43</f>
        <v>0</v>
      </c>
      <c r="E44" s="47"/>
      <c r="F44" s="46">
        <f>F43+G43</f>
        <v>803500</v>
      </c>
      <c r="G44" s="47"/>
      <c r="H44" s="46">
        <f>H43+I43</f>
        <v>1756661.9999999998</v>
      </c>
      <c r="I44" s="47"/>
      <c r="J44" s="46">
        <f>J43+K43</f>
        <v>0</v>
      </c>
      <c r="K44" s="47"/>
      <c r="L44" s="46">
        <f>L43+M43</f>
        <v>12959007</v>
      </c>
      <c r="M44" s="50"/>
      <c r="N44" s="19">
        <f>B44+D44+F44+H44+J44</f>
        <v>12959007</v>
      </c>
      <c r="P44" s="5" t="s">
        <v>0</v>
      </c>
      <c r="Q44" s="46">
        <f>Q43+R43</f>
        <v>2908</v>
      </c>
      <c r="R44" s="47"/>
      <c r="S44" s="46">
        <f>S43+T43</f>
        <v>0</v>
      </c>
      <c r="T44" s="47"/>
      <c r="U44" s="46">
        <f>U43+V43</f>
        <v>408</v>
      </c>
      <c r="V44" s="47"/>
      <c r="W44" s="46">
        <f>W43+X43</f>
        <v>1701</v>
      </c>
      <c r="X44" s="47"/>
      <c r="Y44" s="46">
        <f>Y43+Z43</f>
        <v>1010</v>
      </c>
      <c r="Z44" s="47"/>
      <c r="AA44" s="46">
        <f>AA43+AB43</f>
        <v>6027</v>
      </c>
      <c r="AB44" s="50"/>
      <c r="AC44" s="19">
        <f>Q44+S44+U44+W44+Y44</f>
        <v>6027</v>
      </c>
      <c r="AE44" s="5" t="s">
        <v>0</v>
      </c>
      <c r="AF44" s="48">
        <f>IFERROR(B44/Q44,"N.A.")</f>
        <v>3575.943947730399</v>
      </c>
      <c r="AG44" s="49"/>
      <c r="AH44" s="48" t="str">
        <f>IFERROR(D44/S44,"N.A.")</f>
        <v>N.A.</v>
      </c>
      <c r="AI44" s="49"/>
      <c r="AJ44" s="48">
        <f>IFERROR(F44/U44,"N.A.")</f>
        <v>1969.3627450980391</v>
      </c>
      <c r="AK44" s="49"/>
      <c r="AL44" s="48">
        <f>IFERROR(H44/W44,"N.A.")</f>
        <v>1032.7231040564373</v>
      </c>
      <c r="AM44" s="49"/>
      <c r="AN44" s="48">
        <f>IFERROR(J44/Y44,"N.A.")</f>
        <v>0</v>
      </c>
      <c r="AO44" s="49"/>
      <c r="AP44" s="48">
        <f>IFERROR(L44/AA44,"N.A.")</f>
        <v>2150.1587854654058</v>
      </c>
      <c r="AQ44" s="49"/>
      <c r="AR44" s="17">
        <f>IFERROR(N44/AC44, "N.A.")</f>
        <v>2150.1587854654058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0"/>
      <c r="P14" s="30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0"/>
      <c r="AE14" s="30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0"/>
    </row>
    <row r="15" spans="1:44" ht="15" customHeight="1" thickBot="1" x14ac:dyDescent="0.3">
      <c r="A15" s="3" t="s">
        <v>12</v>
      </c>
      <c r="B15" s="2">
        <v>8229739.9999999991</v>
      </c>
      <c r="C15" s="2"/>
      <c r="D15" s="2"/>
      <c r="E15" s="2"/>
      <c r="F15" s="2">
        <v>457950</v>
      </c>
      <c r="G15" s="2"/>
      <c r="H15" s="2">
        <v>5034095.0000000009</v>
      </c>
      <c r="I15" s="2"/>
      <c r="J15" s="2"/>
      <c r="K15" s="2"/>
      <c r="L15" s="1">
        <f t="shared" ref="L15:M18" si="0">B15+D15+F15+H15+J15</f>
        <v>13721785</v>
      </c>
      <c r="M15" s="13">
        <f t="shared" si="0"/>
        <v>0</v>
      </c>
      <c r="N15" s="14">
        <f>L15+M15</f>
        <v>13721785</v>
      </c>
      <c r="P15" s="3" t="s">
        <v>12</v>
      </c>
      <c r="Q15" s="2">
        <v>1510</v>
      </c>
      <c r="R15" s="2">
        <v>0</v>
      </c>
      <c r="S15" s="2">
        <v>0</v>
      </c>
      <c r="T15" s="2">
        <v>0</v>
      </c>
      <c r="U15" s="2">
        <v>186</v>
      </c>
      <c r="V15" s="2">
        <v>0</v>
      </c>
      <c r="W15" s="2">
        <v>1195</v>
      </c>
      <c r="X15" s="2">
        <v>0</v>
      </c>
      <c r="Y15" s="2">
        <v>0</v>
      </c>
      <c r="Z15" s="2">
        <v>0</v>
      </c>
      <c r="AA15" s="1">
        <f t="shared" ref="AA15:AB18" si="1">Q15+S15+U15+W15+Y15</f>
        <v>2891</v>
      </c>
      <c r="AB15" s="13">
        <f t="shared" si="1"/>
        <v>0</v>
      </c>
      <c r="AC15" s="14">
        <f>AA15+AB15</f>
        <v>2891</v>
      </c>
      <c r="AE15" s="3" t="s">
        <v>12</v>
      </c>
      <c r="AF15" s="2">
        <f t="shared" ref="AF15:AR18" si="2">IFERROR(B15/Q15, "N.A.")</f>
        <v>5450.1589403973503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>
        <f t="shared" si="2"/>
        <v>2462.0967741935483</v>
      </c>
      <c r="AK15" s="2" t="str">
        <f t="shared" si="2"/>
        <v>N.A.</v>
      </c>
      <c r="AL15" s="2">
        <f t="shared" si="2"/>
        <v>4212.6317991631804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>
        <f t="shared" si="2"/>
        <v>4746.3801452784501</v>
      </c>
      <c r="AQ15" s="16" t="str">
        <f t="shared" si="2"/>
        <v>N.A.</v>
      </c>
      <c r="AR15" s="14">
        <f t="shared" si="2"/>
        <v>4746.3801452784501</v>
      </c>
    </row>
    <row r="16" spans="1:44" ht="15" customHeight="1" thickBot="1" x14ac:dyDescent="0.3">
      <c r="A16" s="3" t="s">
        <v>13</v>
      </c>
      <c r="B16" s="2">
        <v>3202044.9999999995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3202044.9999999995</v>
      </c>
      <c r="M16" s="13">
        <f t="shared" si="0"/>
        <v>0</v>
      </c>
      <c r="N16" s="14">
        <f>L16+M16</f>
        <v>3202044.9999999995</v>
      </c>
      <c r="P16" s="3" t="s">
        <v>13</v>
      </c>
      <c r="Q16" s="2">
        <v>1067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1067</v>
      </c>
      <c r="AB16" s="13">
        <f t="shared" si="1"/>
        <v>0</v>
      </c>
      <c r="AC16" s="14">
        <f>AA16+AB16</f>
        <v>1067</v>
      </c>
      <c r="AE16" s="3" t="s">
        <v>13</v>
      </c>
      <c r="AF16" s="2">
        <f t="shared" si="2"/>
        <v>3000.9793814432987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3000.9793814432987</v>
      </c>
      <c r="AQ16" s="16" t="str">
        <f t="shared" si="2"/>
        <v>N.A.</v>
      </c>
      <c r="AR16" s="14">
        <f t="shared" si="2"/>
        <v>3000.9793814432987</v>
      </c>
    </row>
    <row r="17" spans="1:44" ht="15" customHeight="1" thickBot="1" x14ac:dyDescent="0.3">
      <c r="A17" s="3" t="s">
        <v>14</v>
      </c>
      <c r="B17" s="2">
        <v>2560626</v>
      </c>
      <c r="C17" s="2">
        <v>22273910</v>
      </c>
      <c r="D17" s="2">
        <v>679400</v>
      </c>
      <c r="E17" s="2">
        <v>407640</v>
      </c>
      <c r="F17" s="2"/>
      <c r="G17" s="2">
        <v>2584000</v>
      </c>
      <c r="H17" s="2"/>
      <c r="I17" s="2">
        <v>1128400</v>
      </c>
      <c r="J17" s="2">
        <v>0</v>
      </c>
      <c r="K17" s="2"/>
      <c r="L17" s="1">
        <f t="shared" si="0"/>
        <v>3240026</v>
      </c>
      <c r="M17" s="13">
        <f t="shared" si="0"/>
        <v>26393950</v>
      </c>
      <c r="N17" s="14">
        <f>L17+M17</f>
        <v>29633976</v>
      </c>
      <c r="P17" s="3" t="s">
        <v>14</v>
      </c>
      <c r="Q17" s="2">
        <v>729</v>
      </c>
      <c r="R17" s="2">
        <v>4638</v>
      </c>
      <c r="S17" s="2">
        <v>316</v>
      </c>
      <c r="T17" s="2">
        <v>158</v>
      </c>
      <c r="U17" s="2">
        <v>0</v>
      </c>
      <c r="V17" s="2">
        <v>202</v>
      </c>
      <c r="W17" s="2">
        <v>0</v>
      </c>
      <c r="X17" s="2">
        <v>159</v>
      </c>
      <c r="Y17" s="2">
        <v>132</v>
      </c>
      <c r="Z17" s="2">
        <v>0</v>
      </c>
      <c r="AA17" s="1">
        <f t="shared" si="1"/>
        <v>1177</v>
      </c>
      <c r="AB17" s="13">
        <f t="shared" si="1"/>
        <v>5157</v>
      </c>
      <c r="AC17" s="14">
        <f>AA17+AB17</f>
        <v>6334</v>
      </c>
      <c r="AE17" s="3" t="s">
        <v>14</v>
      </c>
      <c r="AF17" s="2">
        <f t="shared" si="2"/>
        <v>3512.5185185185187</v>
      </c>
      <c r="AG17" s="2">
        <f t="shared" si="2"/>
        <v>4802.481673134972</v>
      </c>
      <c r="AH17" s="2">
        <f t="shared" si="2"/>
        <v>2150</v>
      </c>
      <c r="AI17" s="2">
        <f t="shared" si="2"/>
        <v>2580</v>
      </c>
      <c r="AJ17" s="2" t="str">
        <f t="shared" si="2"/>
        <v>N.A.</v>
      </c>
      <c r="AK17" s="2">
        <f t="shared" si="2"/>
        <v>12792.079207920791</v>
      </c>
      <c r="AL17" s="2" t="str">
        <f t="shared" si="2"/>
        <v>N.A.</v>
      </c>
      <c r="AM17" s="2">
        <f t="shared" si="2"/>
        <v>7096.8553459119494</v>
      </c>
      <c r="AN17" s="2">
        <f t="shared" si="2"/>
        <v>0</v>
      </c>
      <c r="AO17" s="2" t="str">
        <f t="shared" si="2"/>
        <v>N.A.</v>
      </c>
      <c r="AP17" s="15">
        <f t="shared" si="2"/>
        <v>2752.7833474936278</v>
      </c>
      <c r="AQ17" s="16">
        <f t="shared" si="2"/>
        <v>5118.0822183439986</v>
      </c>
      <c r="AR17" s="14">
        <f t="shared" si="2"/>
        <v>4678.5563624881588</v>
      </c>
    </row>
    <row r="18" spans="1:44" ht="15" customHeight="1" thickBot="1" x14ac:dyDescent="0.3">
      <c r="A18" s="3" t="s">
        <v>15</v>
      </c>
      <c r="B18" s="2">
        <v>305300.00000000006</v>
      </c>
      <c r="C18" s="2"/>
      <c r="D18" s="2"/>
      <c r="E18" s="2"/>
      <c r="F18" s="2"/>
      <c r="G18" s="2"/>
      <c r="H18" s="2">
        <v>818191</v>
      </c>
      <c r="I18" s="2"/>
      <c r="J18" s="2">
        <v>0</v>
      </c>
      <c r="K18" s="2"/>
      <c r="L18" s="1">
        <f t="shared" si="0"/>
        <v>1123491</v>
      </c>
      <c r="M18" s="13">
        <f t="shared" si="0"/>
        <v>0</v>
      </c>
      <c r="N18" s="14">
        <f>L18+M18</f>
        <v>1123491</v>
      </c>
      <c r="P18" s="3" t="s">
        <v>15</v>
      </c>
      <c r="Q18" s="2">
        <v>213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530</v>
      </c>
      <c r="X18" s="2">
        <v>0</v>
      </c>
      <c r="Y18" s="2">
        <v>573</v>
      </c>
      <c r="Z18" s="2">
        <v>0</v>
      </c>
      <c r="AA18" s="1">
        <f t="shared" si="1"/>
        <v>1316</v>
      </c>
      <c r="AB18" s="13">
        <f t="shared" si="1"/>
        <v>0</v>
      </c>
      <c r="AC18" s="18">
        <f>AA18+AB18</f>
        <v>1316</v>
      </c>
      <c r="AE18" s="3" t="s">
        <v>15</v>
      </c>
      <c r="AF18" s="2">
        <f t="shared" si="2"/>
        <v>1433.3333333333337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>
        <f t="shared" si="2"/>
        <v>1543.7566037735849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853.71656534954411</v>
      </c>
      <c r="AQ18" s="16" t="str">
        <f t="shared" si="2"/>
        <v>N.A.</v>
      </c>
      <c r="AR18" s="14">
        <f t="shared" si="2"/>
        <v>853.71656534954411</v>
      </c>
    </row>
    <row r="19" spans="1:44" ht="15" customHeight="1" thickBot="1" x14ac:dyDescent="0.3">
      <c r="A19" s="4" t="s">
        <v>16</v>
      </c>
      <c r="B19" s="2">
        <f t="shared" ref="B19:K19" si="3">SUM(B15:B18)</f>
        <v>14297710.999999998</v>
      </c>
      <c r="C19" s="2">
        <f t="shared" si="3"/>
        <v>22273910</v>
      </c>
      <c r="D19" s="2">
        <f t="shared" si="3"/>
        <v>679400</v>
      </c>
      <c r="E19" s="2">
        <f t="shared" si="3"/>
        <v>407640</v>
      </c>
      <c r="F19" s="2">
        <f t="shared" si="3"/>
        <v>457950</v>
      </c>
      <c r="G19" s="2">
        <f t="shared" si="3"/>
        <v>2584000</v>
      </c>
      <c r="H19" s="2">
        <f t="shared" si="3"/>
        <v>5852286.0000000009</v>
      </c>
      <c r="I19" s="2">
        <f t="shared" si="3"/>
        <v>1128400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21287347</v>
      </c>
      <c r="M19" s="13">
        <f t="shared" ref="M19" si="5">C19+E19+G19+I19+K19</f>
        <v>26393950</v>
      </c>
      <c r="N19" s="18">
        <f>L19+M19</f>
        <v>47681297</v>
      </c>
      <c r="P19" s="4" t="s">
        <v>16</v>
      </c>
      <c r="Q19" s="2">
        <f t="shared" ref="Q19:Z19" si="6">SUM(Q15:Q18)</f>
        <v>3519</v>
      </c>
      <c r="R19" s="2">
        <f t="shared" si="6"/>
        <v>4638</v>
      </c>
      <c r="S19" s="2">
        <f t="shared" si="6"/>
        <v>316</v>
      </c>
      <c r="T19" s="2">
        <f t="shared" si="6"/>
        <v>158</v>
      </c>
      <c r="U19" s="2">
        <f t="shared" si="6"/>
        <v>186</v>
      </c>
      <c r="V19" s="2">
        <f t="shared" si="6"/>
        <v>202</v>
      </c>
      <c r="W19" s="2">
        <f t="shared" si="6"/>
        <v>1725</v>
      </c>
      <c r="X19" s="2">
        <f t="shared" si="6"/>
        <v>159</v>
      </c>
      <c r="Y19" s="2">
        <f t="shared" si="6"/>
        <v>705</v>
      </c>
      <c r="Z19" s="2">
        <f t="shared" si="6"/>
        <v>0</v>
      </c>
      <c r="AA19" s="1">
        <f t="shared" ref="AA19" si="7">Q19+S19+U19+W19+Y19</f>
        <v>6451</v>
      </c>
      <c r="AB19" s="13">
        <f t="shared" ref="AB19" si="8">R19+T19+V19+X19+Z19</f>
        <v>5157</v>
      </c>
      <c r="AC19" s="14">
        <f>AA19+AB19</f>
        <v>11608</v>
      </c>
      <c r="AE19" s="4" t="s">
        <v>16</v>
      </c>
      <c r="AF19" s="2">
        <f t="shared" ref="AF19:AO19" si="9">IFERROR(B19/Q19, "N.A.")</f>
        <v>4063.003978402955</v>
      </c>
      <c r="AG19" s="2">
        <f t="shared" si="9"/>
        <v>4802.481673134972</v>
      </c>
      <c r="AH19" s="2">
        <f t="shared" si="9"/>
        <v>2150</v>
      </c>
      <c r="AI19" s="2">
        <f t="shared" si="9"/>
        <v>2580</v>
      </c>
      <c r="AJ19" s="2">
        <f t="shared" si="9"/>
        <v>2462.0967741935483</v>
      </c>
      <c r="AK19" s="2">
        <f t="shared" si="9"/>
        <v>12792.079207920791</v>
      </c>
      <c r="AL19" s="2">
        <f t="shared" si="9"/>
        <v>3392.6295652173917</v>
      </c>
      <c r="AM19" s="2">
        <f t="shared" si="9"/>
        <v>7096.8553459119494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3299.8522709657418</v>
      </c>
      <c r="AQ19" s="16">
        <f t="shared" ref="AQ19" si="11">IFERROR(M19/AB19, "N.A.")</f>
        <v>5118.0822183439986</v>
      </c>
      <c r="AR19" s="14">
        <f t="shared" ref="AR19" si="12">IFERROR(N19/AC19, "N.A.")</f>
        <v>4107.6237939352168</v>
      </c>
    </row>
    <row r="20" spans="1:44" ht="15" customHeight="1" thickBot="1" x14ac:dyDescent="0.3">
      <c r="A20" s="5" t="s">
        <v>0</v>
      </c>
      <c r="B20" s="46">
        <f>B19+C19</f>
        <v>36571621</v>
      </c>
      <c r="C20" s="47"/>
      <c r="D20" s="46">
        <f>D19+E19</f>
        <v>1087040</v>
      </c>
      <c r="E20" s="47"/>
      <c r="F20" s="46">
        <f>F19+G19</f>
        <v>3041950</v>
      </c>
      <c r="G20" s="47"/>
      <c r="H20" s="46">
        <f>H19+I19</f>
        <v>6980686.0000000009</v>
      </c>
      <c r="I20" s="47"/>
      <c r="J20" s="46">
        <f>J19+K19</f>
        <v>0</v>
      </c>
      <c r="K20" s="47"/>
      <c r="L20" s="46">
        <f>L19+M19</f>
        <v>47681297</v>
      </c>
      <c r="M20" s="50"/>
      <c r="N20" s="19">
        <f>B20+D20+F20+H20+J20</f>
        <v>47681297</v>
      </c>
      <c r="P20" s="5" t="s">
        <v>0</v>
      </c>
      <c r="Q20" s="46">
        <f>Q19+R19</f>
        <v>8157</v>
      </c>
      <c r="R20" s="47"/>
      <c r="S20" s="46">
        <f>S19+T19</f>
        <v>474</v>
      </c>
      <c r="T20" s="47"/>
      <c r="U20" s="46">
        <f>U19+V19</f>
        <v>388</v>
      </c>
      <c r="V20" s="47"/>
      <c r="W20" s="46">
        <f>W19+X19</f>
        <v>1884</v>
      </c>
      <c r="X20" s="47"/>
      <c r="Y20" s="46">
        <f>Y19+Z19</f>
        <v>705</v>
      </c>
      <c r="Z20" s="47"/>
      <c r="AA20" s="46">
        <f>AA19+AB19</f>
        <v>11608</v>
      </c>
      <c r="AB20" s="47"/>
      <c r="AC20" s="20">
        <f>Q20+S20+U20+W20+Y20</f>
        <v>11608</v>
      </c>
      <c r="AE20" s="5" t="s">
        <v>0</v>
      </c>
      <c r="AF20" s="48">
        <f>IFERROR(B20/Q20,"N.A.")</f>
        <v>4483.4646316047565</v>
      </c>
      <c r="AG20" s="49"/>
      <c r="AH20" s="48">
        <f>IFERROR(D20/S20,"N.A.")</f>
        <v>2293.3333333333335</v>
      </c>
      <c r="AI20" s="49"/>
      <c r="AJ20" s="48">
        <f>IFERROR(F20/U20,"N.A.")</f>
        <v>7840.0773195876291</v>
      </c>
      <c r="AK20" s="49"/>
      <c r="AL20" s="48">
        <f>IFERROR(H20/W20,"N.A.")</f>
        <v>3705.2473460721872</v>
      </c>
      <c r="AM20" s="49"/>
      <c r="AN20" s="48">
        <f>IFERROR(J20/Y20,"N.A.")</f>
        <v>0</v>
      </c>
      <c r="AO20" s="49"/>
      <c r="AP20" s="48">
        <f>IFERROR(L20/AA20,"N.A.")</f>
        <v>4107.6237939352168</v>
      </c>
      <c r="AQ20" s="49"/>
      <c r="AR20" s="17">
        <f>IFERROR(N20/AC20, "N.A.")</f>
        <v>4107.6237939352168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0"/>
      <c r="P26" s="30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0"/>
      <c r="AE26" s="30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0"/>
    </row>
    <row r="27" spans="1:44" ht="15" customHeight="1" thickBot="1" x14ac:dyDescent="0.3">
      <c r="A27" s="3" t="s">
        <v>12</v>
      </c>
      <c r="B27" s="2">
        <v>7497019.9999999991</v>
      </c>
      <c r="C27" s="2"/>
      <c r="D27" s="2"/>
      <c r="E27" s="2"/>
      <c r="F27" s="2">
        <v>457950</v>
      </c>
      <c r="G27" s="2"/>
      <c r="H27" s="2">
        <v>3353020</v>
      </c>
      <c r="I27" s="2"/>
      <c r="J27" s="2"/>
      <c r="K27" s="2"/>
      <c r="L27" s="1">
        <f t="shared" ref="L27:M30" si="13">B27+D27+F27+H27+J27</f>
        <v>11307990</v>
      </c>
      <c r="M27" s="13">
        <f t="shared" si="13"/>
        <v>0</v>
      </c>
      <c r="N27" s="14">
        <f>L27+M27</f>
        <v>11307990</v>
      </c>
      <c r="P27" s="3" t="s">
        <v>12</v>
      </c>
      <c r="Q27" s="2">
        <v>1368</v>
      </c>
      <c r="R27" s="2">
        <v>0</v>
      </c>
      <c r="S27" s="2">
        <v>0</v>
      </c>
      <c r="T27" s="2">
        <v>0</v>
      </c>
      <c r="U27" s="2">
        <v>186</v>
      </c>
      <c r="V27" s="2">
        <v>0</v>
      </c>
      <c r="W27" s="2">
        <v>712</v>
      </c>
      <c r="X27" s="2">
        <v>0</v>
      </c>
      <c r="Y27" s="2">
        <v>0</v>
      </c>
      <c r="Z27" s="2">
        <v>0</v>
      </c>
      <c r="AA27" s="1">
        <f t="shared" ref="AA27:AB30" si="14">Q27+S27+U27+W27+Y27</f>
        <v>2266</v>
      </c>
      <c r="AB27" s="13">
        <f t="shared" si="14"/>
        <v>0</v>
      </c>
      <c r="AC27" s="14">
        <f>AA27+AB27</f>
        <v>2266</v>
      </c>
      <c r="AE27" s="3" t="s">
        <v>12</v>
      </c>
      <c r="AF27" s="2">
        <f t="shared" ref="AF27:AR30" si="15">IFERROR(B27/Q27, "N.A.")</f>
        <v>5480.2777777777774</v>
      </c>
      <c r="AG27" s="2" t="str">
        <f t="shared" si="15"/>
        <v>N.A.</v>
      </c>
      <c r="AH27" s="2" t="str">
        <f t="shared" si="15"/>
        <v>N.A.</v>
      </c>
      <c r="AI27" s="2" t="str">
        <f t="shared" si="15"/>
        <v>N.A.</v>
      </c>
      <c r="AJ27" s="2">
        <f t="shared" si="15"/>
        <v>2462.0967741935483</v>
      </c>
      <c r="AK27" s="2" t="str">
        <f t="shared" si="15"/>
        <v>N.A.</v>
      </c>
      <c r="AL27" s="2">
        <f t="shared" si="15"/>
        <v>4709.2977528089887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4990.2868490732571</v>
      </c>
      <c r="AQ27" s="16" t="str">
        <f t="shared" si="15"/>
        <v>N.A.</v>
      </c>
      <c r="AR27" s="14">
        <f t="shared" si="15"/>
        <v>4990.2868490732571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0</v>
      </c>
      <c r="M28" s="13">
        <f t="shared" si="13"/>
        <v>0</v>
      </c>
      <c r="N28" s="14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0</v>
      </c>
      <c r="AB28" s="13">
        <f t="shared" si="14"/>
        <v>0</v>
      </c>
      <c r="AC28" s="14">
        <f>AA28+AB28</f>
        <v>0</v>
      </c>
      <c r="AE28" s="3" t="s">
        <v>13</v>
      </c>
      <c r="AF28" s="2" t="str">
        <f t="shared" si="15"/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6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1654529.9999999998</v>
      </c>
      <c r="C29" s="2">
        <v>18267470.000000004</v>
      </c>
      <c r="D29" s="2">
        <v>679400</v>
      </c>
      <c r="E29" s="2">
        <v>407640</v>
      </c>
      <c r="F29" s="2"/>
      <c r="G29" s="2">
        <v>2584000</v>
      </c>
      <c r="H29" s="2"/>
      <c r="I29" s="2">
        <v>1100000.0000000002</v>
      </c>
      <c r="J29" s="2"/>
      <c r="K29" s="2"/>
      <c r="L29" s="1">
        <f t="shared" si="13"/>
        <v>2333930</v>
      </c>
      <c r="M29" s="13">
        <f t="shared" si="13"/>
        <v>22359110.000000004</v>
      </c>
      <c r="N29" s="14">
        <f>L29+M29</f>
        <v>24693040.000000004</v>
      </c>
      <c r="P29" s="3" t="s">
        <v>14</v>
      </c>
      <c r="Q29" s="2">
        <v>527</v>
      </c>
      <c r="R29" s="2">
        <v>3874</v>
      </c>
      <c r="S29" s="2">
        <v>316</v>
      </c>
      <c r="T29" s="2">
        <v>158</v>
      </c>
      <c r="U29" s="2">
        <v>0</v>
      </c>
      <c r="V29" s="2">
        <v>202</v>
      </c>
      <c r="W29" s="2">
        <v>0</v>
      </c>
      <c r="X29" s="2">
        <v>88</v>
      </c>
      <c r="Y29" s="2">
        <v>0</v>
      </c>
      <c r="Z29" s="2">
        <v>0</v>
      </c>
      <c r="AA29" s="1">
        <f t="shared" si="14"/>
        <v>843</v>
      </c>
      <c r="AB29" s="13">
        <f t="shared" si="14"/>
        <v>4322</v>
      </c>
      <c r="AC29" s="14">
        <f>AA29+AB29</f>
        <v>5165</v>
      </c>
      <c r="AE29" s="3" t="s">
        <v>14</v>
      </c>
      <c r="AF29" s="2">
        <f t="shared" si="15"/>
        <v>3139.5256166982917</v>
      </c>
      <c r="AG29" s="2">
        <f t="shared" si="15"/>
        <v>4715.4026845637591</v>
      </c>
      <c r="AH29" s="2">
        <f t="shared" si="15"/>
        <v>2150</v>
      </c>
      <c r="AI29" s="2">
        <f t="shared" si="15"/>
        <v>2580</v>
      </c>
      <c r="AJ29" s="2" t="str">
        <f t="shared" si="15"/>
        <v>N.A.</v>
      </c>
      <c r="AK29" s="2">
        <f t="shared" si="15"/>
        <v>12792.079207920791</v>
      </c>
      <c r="AL29" s="2" t="str">
        <f t="shared" si="15"/>
        <v>N.A.</v>
      </c>
      <c r="AM29" s="2">
        <f t="shared" si="15"/>
        <v>12500.000000000002</v>
      </c>
      <c r="AN29" s="2" t="str">
        <f t="shared" si="15"/>
        <v>N.A.</v>
      </c>
      <c r="AO29" s="2" t="str">
        <f t="shared" si="15"/>
        <v>N.A.</v>
      </c>
      <c r="AP29" s="15">
        <f t="shared" si="15"/>
        <v>2768.6002372479243</v>
      </c>
      <c r="AQ29" s="16">
        <f t="shared" si="15"/>
        <v>5173.3248496066644</v>
      </c>
      <c r="AR29" s="14">
        <f t="shared" si="15"/>
        <v>4780.84027105518</v>
      </c>
    </row>
    <row r="30" spans="1:44" ht="15" customHeight="1" thickBot="1" x14ac:dyDescent="0.3">
      <c r="A30" s="3" t="s">
        <v>15</v>
      </c>
      <c r="B30" s="2">
        <v>305300.00000000006</v>
      </c>
      <c r="C30" s="2"/>
      <c r="D30" s="2"/>
      <c r="E30" s="2"/>
      <c r="F30" s="2"/>
      <c r="G30" s="2"/>
      <c r="H30" s="2">
        <v>818191</v>
      </c>
      <c r="I30" s="2"/>
      <c r="J30" s="2">
        <v>0</v>
      </c>
      <c r="K30" s="2"/>
      <c r="L30" s="1">
        <f t="shared" si="13"/>
        <v>1123491</v>
      </c>
      <c r="M30" s="13">
        <f t="shared" si="13"/>
        <v>0</v>
      </c>
      <c r="N30" s="14">
        <f>L30+M30</f>
        <v>1123491</v>
      </c>
      <c r="P30" s="3" t="s">
        <v>15</v>
      </c>
      <c r="Q30" s="2">
        <v>213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530</v>
      </c>
      <c r="X30" s="2">
        <v>0</v>
      </c>
      <c r="Y30" s="2">
        <v>573</v>
      </c>
      <c r="Z30" s="2">
        <v>0</v>
      </c>
      <c r="AA30" s="1">
        <f t="shared" si="14"/>
        <v>1316</v>
      </c>
      <c r="AB30" s="13">
        <f t="shared" si="14"/>
        <v>0</v>
      </c>
      <c r="AC30" s="18">
        <f>AA30+AB30</f>
        <v>1316</v>
      </c>
      <c r="AE30" s="3" t="s">
        <v>15</v>
      </c>
      <c r="AF30" s="2">
        <f t="shared" si="15"/>
        <v>1433.3333333333337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1543.7566037735849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853.71656534954411</v>
      </c>
      <c r="AQ30" s="16" t="str">
        <f t="shared" si="15"/>
        <v>N.A.</v>
      </c>
      <c r="AR30" s="14">
        <f t="shared" si="15"/>
        <v>853.71656534954411</v>
      </c>
    </row>
    <row r="31" spans="1:44" ht="15" customHeight="1" thickBot="1" x14ac:dyDescent="0.3">
      <c r="A31" s="4" t="s">
        <v>16</v>
      </c>
      <c r="B31" s="2">
        <f t="shared" ref="B31:K31" si="16">SUM(B27:B30)</f>
        <v>9456849.9999999981</v>
      </c>
      <c r="C31" s="2">
        <f t="shared" si="16"/>
        <v>18267470.000000004</v>
      </c>
      <c r="D31" s="2">
        <f t="shared" si="16"/>
        <v>679400</v>
      </c>
      <c r="E31" s="2">
        <f t="shared" si="16"/>
        <v>407640</v>
      </c>
      <c r="F31" s="2">
        <f t="shared" si="16"/>
        <v>457950</v>
      </c>
      <c r="G31" s="2">
        <f t="shared" si="16"/>
        <v>2584000</v>
      </c>
      <c r="H31" s="2">
        <f t="shared" si="16"/>
        <v>4171211</v>
      </c>
      <c r="I31" s="2">
        <f t="shared" si="16"/>
        <v>1100000.0000000002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14765410.999999998</v>
      </c>
      <c r="M31" s="13">
        <f t="shared" ref="M31" si="18">C31+E31+G31+I31+K31</f>
        <v>22359110.000000004</v>
      </c>
      <c r="N31" s="18">
        <f>L31+M31</f>
        <v>37124521</v>
      </c>
      <c r="P31" s="4" t="s">
        <v>16</v>
      </c>
      <c r="Q31" s="2">
        <f t="shared" ref="Q31:Z31" si="19">SUM(Q27:Q30)</f>
        <v>2108</v>
      </c>
      <c r="R31" s="2">
        <f t="shared" si="19"/>
        <v>3874</v>
      </c>
      <c r="S31" s="2">
        <f t="shared" si="19"/>
        <v>316</v>
      </c>
      <c r="T31" s="2">
        <f t="shared" si="19"/>
        <v>158</v>
      </c>
      <c r="U31" s="2">
        <f t="shared" si="19"/>
        <v>186</v>
      </c>
      <c r="V31" s="2">
        <f t="shared" si="19"/>
        <v>202</v>
      </c>
      <c r="W31" s="2">
        <f t="shared" si="19"/>
        <v>1242</v>
      </c>
      <c r="X31" s="2">
        <f t="shared" si="19"/>
        <v>88</v>
      </c>
      <c r="Y31" s="2">
        <f t="shared" si="19"/>
        <v>573</v>
      </c>
      <c r="Z31" s="2">
        <f t="shared" si="19"/>
        <v>0</v>
      </c>
      <c r="AA31" s="1">
        <f t="shared" ref="AA31" si="20">Q31+S31+U31+W31+Y31</f>
        <v>4425</v>
      </c>
      <c r="AB31" s="13">
        <f t="shared" ref="AB31" si="21">R31+T31+V31+X31+Z31</f>
        <v>4322</v>
      </c>
      <c r="AC31" s="14">
        <f>AA31+AB31</f>
        <v>8747</v>
      </c>
      <c r="AE31" s="4" t="s">
        <v>16</v>
      </c>
      <c r="AF31" s="2">
        <f t="shared" ref="AF31:AO31" si="22">IFERROR(B31/Q31, "N.A.")</f>
        <v>4486.1717267552176</v>
      </c>
      <c r="AG31" s="2">
        <f t="shared" si="22"/>
        <v>4715.4026845637591</v>
      </c>
      <c r="AH31" s="2">
        <f t="shared" si="22"/>
        <v>2150</v>
      </c>
      <c r="AI31" s="2">
        <f t="shared" si="22"/>
        <v>2580</v>
      </c>
      <c r="AJ31" s="2">
        <f t="shared" si="22"/>
        <v>2462.0967741935483</v>
      </c>
      <c r="AK31" s="2">
        <f t="shared" si="22"/>
        <v>12792.079207920791</v>
      </c>
      <c r="AL31" s="2">
        <f t="shared" si="22"/>
        <v>3358.462962962963</v>
      </c>
      <c r="AM31" s="2">
        <f t="shared" si="22"/>
        <v>12500.000000000002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3336.8160451977396</v>
      </c>
      <c r="AQ31" s="16">
        <f t="shared" ref="AQ31" si="24">IFERROR(M31/AB31, "N.A.")</f>
        <v>5173.3248496066644</v>
      </c>
      <c r="AR31" s="14">
        <f t="shared" ref="AR31" si="25">IFERROR(N31/AC31, "N.A.")</f>
        <v>4244.2575740253806</v>
      </c>
    </row>
    <row r="32" spans="1:44" ht="15" customHeight="1" thickBot="1" x14ac:dyDescent="0.3">
      <c r="A32" s="5" t="s">
        <v>0</v>
      </c>
      <c r="B32" s="46">
        <f>B31+C31</f>
        <v>27724320</v>
      </c>
      <c r="C32" s="47"/>
      <c r="D32" s="46">
        <f>D31+E31</f>
        <v>1087040</v>
      </c>
      <c r="E32" s="47"/>
      <c r="F32" s="46">
        <f>F31+G31</f>
        <v>3041950</v>
      </c>
      <c r="G32" s="47"/>
      <c r="H32" s="46">
        <f>H31+I31</f>
        <v>5271211</v>
      </c>
      <c r="I32" s="47"/>
      <c r="J32" s="46">
        <f>J31+K31</f>
        <v>0</v>
      </c>
      <c r="K32" s="47"/>
      <c r="L32" s="46">
        <f>L31+M31</f>
        <v>37124521</v>
      </c>
      <c r="M32" s="50"/>
      <c r="N32" s="19">
        <f>B32+D32+F32+H32+J32</f>
        <v>37124521</v>
      </c>
      <c r="P32" s="5" t="s">
        <v>0</v>
      </c>
      <c r="Q32" s="46">
        <f>Q31+R31</f>
        <v>5982</v>
      </c>
      <c r="R32" s="47"/>
      <c r="S32" s="46">
        <f>S31+T31</f>
        <v>474</v>
      </c>
      <c r="T32" s="47"/>
      <c r="U32" s="46">
        <f>U31+V31</f>
        <v>388</v>
      </c>
      <c r="V32" s="47"/>
      <c r="W32" s="46">
        <f>W31+X31</f>
        <v>1330</v>
      </c>
      <c r="X32" s="47"/>
      <c r="Y32" s="46">
        <f>Y31+Z31</f>
        <v>573</v>
      </c>
      <c r="Z32" s="47"/>
      <c r="AA32" s="46">
        <f>AA31+AB31</f>
        <v>8747</v>
      </c>
      <c r="AB32" s="47"/>
      <c r="AC32" s="20">
        <f>Q32+S32+U32+W32+Y32</f>
        <v>8747</v>
      </c>
      <c r="AE32" s="5" t="s">
        <v>0</v>
      </c>
      <c r="AF32" s="48">
        <f>IFERROR(B32/Q32,"N.A.")</f>
        <v>4634.6238716148446</v>
      </c>
      <c r="AG32" s="49"/>
      <c r="AH32" s="48">
        <f>IFERROR(D32/S32,"N.A.")</f>
        <v>2293.3333333333335</v>
      </c>
      <c r="AI32" s="49"/>
      <c r="AJ32" s="48">
        <f>IFERROR(F32/U32,"N.A.")</f>
        <v>7840.0773195876291</v>
      </c>
      <c r="AK32" s="49"/>
      <c r="AL32" s="48">
        <f>IFERROR(H32/W32,"N.A.")</f>
        <v>3963.3165413533834</v>
      </c>
      <c r="AM32" s="49"/>
      <c r="AN32" s="48">
        <f>IFERROR(J32/Y32,"N.A.")</f>
        <v>0</v>
      </c>
      <c r="AO32" s="49"/>
      <c r="AP32" s="48">
        <f>IFERROR(L32/AA32,"N.A.")</f>
        <v>4244.2575740253806</v>
      </c>
      <c r="AQ32" s="49"/>
      <c r="AR32" s="17">
        <f>IFERROR(N32/AC32, "N.A.")</f>
        <v>4244.2575740253806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0"/>
      <c r="P38" s="30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0"/>
      <c r="AE38" s="30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0"/>
    </row>
    <row r="39" spans="1:44" ht="15" customHeight="1" thickBot="1" x14ac:dyDescent="0.3">
      <c r="A39" s="3" t="s">
        <v>12</v>
      </c>
      <c r="B39" s="2">
        <v>732720</v>
      </c>
      <c r="C39" s="2"/>
      <c r="D39" s="2"/>
      <c r="E39" s="2"/>
      <c r="F39" s="2"/>
      <c r="G39" s="2"/>
      <c r="H39" s="2">
        <v>1681075</v>
      </c>
      <c r="I39" s="2"/>
      <c r="J39" s="2"/>
      <c r="K39" s="2"/>
      <c r="L39" s="1">
        <f t="shared" ref="L39:M42" si="26">B39+D39+F39+H39+J39</f>
        <v>2413795</v>
      </c>
      <c r="M39" s="13">
        <f t="shared" si="26"/>
        <v>0</v>
      </c>
      <c r="N39" s="14">
        <f>L39+M39</f>
        <v>2413795</v>
      </c>
      <c r="P39" s="3" t="s">
        <v>12</v>
      </c>
      <c r="Q39" s="2">
        <v>142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483</v>
      </c>
      <c r="X39" s="2">
        <v>0</v>
      </c>
      <c r="Y39" s="2">
        <v>0</v>
      </c>
      <c r="Z39" s="2">
        <v>0</v>
      </c>
      <c r="AA39" s="1">
        <f t="shared" ref="AA39:AB42" si="27">Q39+S39+U39+W39+Y39</f>
        <v>625</v>
      </c>
      <c r="AB39" s="13">
        <f t="shared" si="27"/>
        <v>0</v>
      </c>
      <c r="AC39" s="14">
        <f>AA39+AB39</f>
        <v>625</v>
      </c>
      <c r="AE39" s="3" t="s">
        <v>12</v>
      </c>
      <c r="AF39" s="2">
        <f t="shared" ref="AF39:AR42" si="28">IFERROR(B39/Q39, "N.A.")</f>
        <v>5160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 t="str">
        <f t="shared" si="28"/>
        <v>N.A.</v>
      </c>
      <c r="AK39" s="2" t="str">
        <f t="shared" si="28"/>
        <v>N.A.</v>
      </c>
      <c r="AL39" s="2">
        <f t="shared" si="28"/>
        <v>3480.4865424430641</v>
      </c>
      <c r="AM39" s="2" t="str">
        <f t="shared" si="28"/>
        <v>N.A.</v>
      </c>
      <c r="AN39" s="2" t="str">
        <f t="shared" si="28"/>
        <v>N.A.</v>
      </c>
      <c r="AO39" s="2" t="str">
        <f t="shared" si="28"/>
        <v>N.A.</v>
      </c>
      <c r="AP39" s="15">
        <f t="shared" si="28"/>
        <v>3862.0720000000001</v>
      </c>
      <c r="AQ39" s="16" t="str">
        <f t="shared" si="28"/>
        <v>N.A.</v>
      </c>
      <c r="AR39" s="14">
        <f t="shared" si="28"/>
        <v>3862.0720000000001</v>
      </c>
    </row>
    <row r="40" spans="1:44" ht="15" customHeight="1" thickBot="1" x14ac:dyDescent="0.3">
      <c r="A40" s="3" t="s">
        <v>13</v>
      </c>
      <c r="B40" s="2">
        <v>3202044.9999999995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3202044.9999999995</v>
      </c>
      <c r="M40" s="13">
        <f t="shared" si="26"/>
        <v>0</v>
      </c>
      <c r="N40" s="14">
        <f>L40+M40</f>
        <v>3202044.9999999995</v>
      </c>
      <c r="P40" s="3" t="s">
        <v>13</v>
      </c>
      <c r="Q40" s="2">
        <v>1067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1067</v>
      </c>
      <c r="AB40" s="13">
        <f t="shared" si="27"/>
        <v>0</v>
      </c>
      <c r="AC40" s="14">
        <f>AA40+AB40</f>
        <v>1067</v>
      </c>
      <c r="AE40" s="3" t="s">
        <v>13</v>
      </c>
      <c r="AF40" s="2">
        <f t="shared" si="28"/>
        <v>3000.9793814432987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3000.9793814432987</v>
      </c>
      <c r="AQ40" s="16" t="str">
        <f t="shared" si="28"/>
        <v>N.A.</v>
      </c>
      <c r="AR40" s="14">
        <f t="shared" si="28"/>
        <v>3000.9793814432987</v>
      </c>
    </row>
    <row r="41" spans="1:44" ht="15" customHeight="1" thickBot="1" x14ac:dyDescent="0.3">
      <c r="A41" s="3" t="s">
        <v>14</v>
      </c>
      <c r="B41" s="2">
        <v>906095.99999999988</v>
      </c>
      <c r="C41" s="2">
        <v>4006439.9999999991</v>
      </c>
      <c r="D41" s="2"/>
      <c r="E41" s="2"/>
      <c r="F41" s="2"/>
      <c r="G41" s="2"/>
      <c r="H41" s="2"/>
      <c r="I41" s="2">
        <v>28400</v>
      </c>
      <c r="J41" s="2">
        <v>0</v>
      </c>
      <c r="K41" s="2"/>
      <c r="L41" s="1">
        <f t="shared" si="26"/>
        <v>906095.99999999988</v>
      </c>
      <c r="M41" s="13">
        <f t="shared" si="26"/>
        <v>4034839.9999999991</v>
      </c>
      <c r="N41" s="14">
        <f>L41+M41</f>
        <v>4940935.9999999991</v>
      </c>
      <c r="P41" s="3" t="s">
        <v>14</v>
      </c>
      <c r="Q41" s="2">
        <v>202</v>
      </c>
      <c r="R41" s="2">
        <v>764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71</v>
      </c>
      <c r="Y41" s="2">
        <v>132</v>
      </c>
      <c r="Z41" s="2">
        <v>0</v>
      </c>
      <c r="AA41" s="1">
        <f t="shared" si="27"/>
        <v>334</v>
      </c>
      <c r="AB41" s="13">
        <f t="shared" si="27"/>
        <v>835</v>
      </c>
      <c r="AC41" s="14">
        <f>AA41+AB41</f>
        <v>1169</v>
      </c>
      <c r="AE41" s="3" t="s">
        <v>14</v>
      </c>
      <c r="AF41" s="2">
        <f t="shared" si="28"/>
        <v>4485.6237623762372</v>
      </c>
      <c r="AG41" s="2">
        <f t="shared" si="28"/>
        <v>5244.0314136125644</v>
      </c>
      <c r="AH41" s="2" t="str">
        <f t="shared" si="28"/>
        <v>N.A.</v>
      </c>
      <c r="AI41" s="2" t="str">
        <f t="shared" si="28"/>
        <v>N.A.</v>
      </c>
      <c r="AJ41" s="2" t="str">
        <f t="shared" si="28"/>
        <v>N.A.</v>
      </c>
      <c r="AK41" s="2" t="str">
        <f t="shared" si="28"/>
        <v>N.A.</v>
      </c>
      <c r="AL41" s="2" t="str">
        <f t="shared" si="28"/>
        <v>N.A.</v>
      </c>
      <c r="AM41" s="2">
        <f t="shared" si="28"/>
        <v>400</v>
      </c>
      <c r="AN41" s="2">
        <f t="shared" si="28"/>
        <v>0</v>
      </c>
      <c r="AO41" s="2" t="str">
        <f t="shared" si="28"/>
        <v>N.A.</v>
      </c>
      <c r="AP41" s="15">
        <f t="shared" si="28"/>
        <v>2712.8622754491016</v>
      </c>
      <c r="AQ41" s="16">
        <f t="shared" si="28"/>
        <v>4832.1437125748489</v>
      </c>
      <c r="AR41" s="14">
        <f t="shared" si="28"/>
        <v>4226.6347305389218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6"/>
        <v>0</v>
      </c>
      <c r="M42" s="13">
        <f t="shared" si="26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7"/>
        <v>0</v>
      </c>
      <c r="AB42" s="13">
        <f t="shared" si="27"/>
        <v>0</v>
      </c>
      <c r="AC42" s="14">
        <f>AA42+AB42</f>
        <v>0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 t="str">
        <f t="shared" si="28"/>
        <v>N.A.</v>
      </c>
      <c r="AQ42" s="16" t="str">
        <f t="shared" si="28"/>
        <v>N.A.</v>
      </c>
      <c r="AR42" s="14" t="str">
        <f t="shared" si="28"/>
        <v>N.A.</v>
      </c>
    </row>
    <row r="43" spans="1:44" ht="15" customHeight="1" thickBot="1" x14ac:dyDescent="0.3">
      <c r="A43" s="4" t="s">
        <v>16</v>
      </c>
      <c r="B43" s="2">
        <f t="shared" ref="B43:K43" si="29">SUM(B39:B42)</f>
        <v>4840860.9999999991</v>
      </c>
      <c r="C43" s="2">
        <f t="shared" si="29"/>
        <v>4006439.9999999991</v>
      </c>
      <c r="D43" s="2">
        <f t="shared" si="29"/>
        <v>0</v>
      </c>
      <c r="E43" s="2">
        <f t="shared" si="29"/>
        <v>0</v>
      </c>
      <c r="F43" s="2">
        <f t="shared" si="29"/>
        <v>0</v>
      </c>
      <c r="G43" s="2">
        <f t="shared" si="29"/>
        <v>0</v>
      </c>
      <c r="H43" s="2">
        <f t="shared" si="29"/>
        <v>1681075</v>
      </c>
      <c r="I43" s="2">
        <f t="shared" si="29"/>
        <v>28400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6521935.9999999991</v>
      </c>
      <c r="M43" s="13">
        <f t="shared" ref="M43" si="31">C43+E43+G43+I43+K43</f>
        <v>4034839.9999999991</v>
      </c>
      <c r="N43" s="18">
        <f>L43+M43</f>
        <v>10556775.999999998</v>
      </c>
      <c r="P43" s="4" t="s">
        <v>16</v>
      </c>
      <c r="Q43" s="2">
        <f t="shared" ref="Q43:Z43" si="32">SUM(Q39:Q42)</f>
        <v>1411</v>
      </c>
      <c r="R43" s="2">
        <f t="shared" si="32"/>
        <v>764</v>
      </c>
      <c r="S43" s="2">
        <f t="shared" si="32"/>
        <v>0</v>
      </c>
      <c r="T43" s="2">
        <f t="shared" si="32"/>
        <v>0</v>
      </c>
      <c r="U43" s="2">
        <f t="shared" si="32"/>
        <v>0</v>
      </c>
      <c r="V43" s="2">
        <f t="shared" si="32"/>
        <v>0</v>
      </c>
      <c r="W43" s="2">
        <f t="shared" si="32"/>
        <v>483</v>
      </c>
      <c r="X43" s="2">
        <f t="shared" si="32"/>
        <v>71</v>
      </c>
      <c r="Y43" s="2">
        <f t="shared" si="32"/>
        <v>132</v>
      </c>
      <c r="Z43" s="2">
        <f t="shared" si="32"/>
        <v>0</v>
      </c>
      <c r="AA43" s="1">
        <f t="shared" ref="AA43" si="33">Q43+S43+U43+W43+Y43</f>
        <v>2026</v>
      </c>
      <c r="AB43" s="13">
        <f t="shared" ref="AB43" si="34">R43+T43+V43+X43+Z43</f>
        <v>835</v>
      </c>
      <c r="AC43" s="18">
        <f>AA43+AB43</f>
        <v>2861</v>
      </c>
      <c r="AE43" s="4" t="s">
        <v>16</v>
      </c>
      <c r="AF43" s="2">
        <f t="shared" ref="AF43:AO43" si="35">IFERROR(B43/Q43, "N.A.")</f>
        <v>3430.8015591778872</v>
      </c>
      <c r="AG43" s="2">
        <f t="shared" si="35"/>
        <v>5244.0314136125644</v>
      </c>
      <c r="AH43" s="2" t="str">
        <f t="shared" si="35"/>
        <v>N.A.</v>
      </c>
      <c r="AI43" s="2" t="str">
        <f t="shared" si="35"/>
        <v>N.A.</v>
      </c>
      <c r="AJ43" s="2" t="str">
        <f t="shared" si="35"/>
        <v>N.A.</v>
      </c>
      <c r="AK43" s="2" t="str">
        <f t="shared" si="35"/>
        <v>N.A.</v>
      </c>
      <c r="AL43" s="2">
        <f t="shared" si="35"/>
        <v>3480.4865424430641</v>
      </c>
      <c r="AM43" s="2">
        <f t="shared" si="35"/>
        <v>400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3219.1194471865742</v>
      </c>
      <c r="AQ43" s="16">
        <f t="shared" ref="AQ43" si="37">IFERROR(M43/AB43, "N.A.")</f>
        <v>4832.1437125748489</v>
      </c>
      <c r="AR43" s="14">
        <f t="shared" ref="AR43" si="38">IFERROR(N43/AC43, "N.A.")</f>
        <v>3689.8902481649766</v>
      </c>
    </row>
    <row r="44" spans="1:44" ht="15" customHeight="1" thickBot="1" x14ac:dyDescent="0.3">
      <c r="A44" s="5" t="s">
        <v>0</v>
      </c>
      <c r="B44" s="46">
        <f>B43+C43</f>
        <v>8847300.9999999981</v>
      </c>
      <c r="C44" s="47"/>
      <c r="D44" s="46">
        <f>D43+E43</f>
        <v>0</v>
      </c>
      <c r="E44" s="47"/>
      <c r="F44" s="46">
        <f>F43+G43</f>
        <v>0</v>
      </c>
      <c r="G44" s="47"/>
      <c r="H44" s="46">
        <f>H43+I43</f>
        <v>1709475</v>
      </c>
      <c r="I44" s="47"/>
      <c r="J44" s="46">
        <f>J43+K43</f>
        <v>0</v>
      </c>
      <c r="K44" s="47"/>
      <c r="L44" s="46">
        <f>L43+M43</f>
        <v>10556775.999999998</v>
      </c>
      <c r="M44" s="50"/>
      <c r="N44" s="19">
        <f>B44+D44+F44+H44+J44</f>
        <v>10556775.999999998</v>
      </c>
      <c r="P44" s="5" t="s">
        <v>0</v>
      </c>
      <c r="Q44" s="46">
        <f>Q43+R43</f>
        <v>2175</v>
      </c>
      <c r="R44" s="47"/>
      <c r="S44" s="46">
        <f>S43+T43</f>
        <v>0</v>
      </c>
      <c r="T44" s="47"/>
      <c r="U44" s="46">
        <f>U43+V43</f>
        <v>0</v>
      </c>
      <c r="V44" s="47"/>
      <c r="W44" s="46">
        <f>W43+X43</f>
        <v>554</v>
      </c>
      <c r="X44" s="47"/>
      <c r="Y44" s="46">
        <f>Y43+Z43</f>
        <v>132</v>
      </c>
      <c r="Z44" s="47"/>
      <c r="AA44" s="46">
        <f>AA43+AB43</f>
        <v>2861</v>
      </c>
      <c r="AB44" s="50"/>
      <c r="AC44" s="19">
        <f>Q44+S44+U44+W44+Y44</f>
        <v>2861</v>
      </c>
      <c r="AE44" s="5" t="s">
        <v>0</v>
      </c>
      <c r="AF44" s="48">
        <f>IFERROR(B44/Q44,"N.A.")</f>
        <v>4067.7245977011485</v>
      </c>
      <c r="AG44" s="49"/>
      <c r="AH44" s="48" t="str">
        <f>IFERROR(D44/S44,"N.A.")</f>
        <v>N.A.</v>
      </c>
      <c r="AI44" s="49"/>
      <c r="AJ44" s="48" t="str">
        <f>IFERROR(F44/U44,"N.A.")</f>
        <v>N.A.</v>
      </c>
      <c r="AK44" s="49"/>
      <c r="AL44" s="48">
        <f>IFERROR(H44/W44,"N.A.")</f>
        <v>3085.6949458483755</v>
      </c>
      <c r="AM44" s="49"/>
      <c r="AN44" s="48">
        <f>IFERROR(J44/Y44,"N.A.")</f>
        <v>0</v>
      </c>
      <c r="AO44" s="49"/>
      <c r="AP44" s="48">
        <f>IFERROR(L44/AA44,"N.A.")</f>
        <v>3689.8902481649766</v>
      </c>
      <c r="AQ44" s="49"/>
      <c r="AR44" s="17">
        <f>IFERROR(N44/AC44, "N.A.")</f>
        <v>3689.8902481649766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2010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0"/>
      <c r="P14" s="30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0"/>
      <c r="AE14" s="30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0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3">
        <f t="shared" si="0"/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B18" si="1">Q15+S15+U15+W15+Y15</f>
        <v>0</v>
      </c>
      <c r="AB15" s="13">
        <f t="shared" si="1"/>
        <v>0</v>
      </c>
      <c r="AC15" s="14">
        <f>AA15+AB15</f>
        <v>0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 t="str">
        <f t="shared" si="2"/>
        <v>N.A.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 t="str">
        <f t="shared" si="2"/>
        <v>N.A.</v>
      </c>
      <c r="AQ15" s="16" t="str">
        <f t="shared" si="2"/>
        <v>N.A.</v>
      </c>
      <c r="AR15" s="14" t="str">
        <f t="shared" si="2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3">
        <f t="shared" si="0"/>
        <v>0</v>
      </c>
      <c r="N16" s="14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3">
        <f t="shared" si="1"/>
        <v>0</v>
      </c>
      <c r="AC16" s="14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4" t="str">
        <f t="shared" si="2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3">
        <f t="shared" si="0"/>
        <v>0</v>
      </c>
      <c r="N17" s="14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3">
        <f t="shared" si="1"/>
        <v>0</v>
      </c>
      <c r="AC17" s="14">
        <f>AA17+AB17</f>
        <v>0</v>
      </c>
      <c r="AE17" s="3" t="s">
        <v>14</v>
      </c>
      <c r="AF17" s="2" t="str">
        <f t="shared" si="2"/>
        <v>N.A.</v>
      </c>
      <c r="AG17" s="2" t="str">
        <f t="shared" si="2"/>
        <v>N.A.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 t="str">
        <f t="shared" si="2"/>
        <v>N.A.</v>
      </c>
      <c r="AQ17" s="16" t="str">
        <f t="shared" si="2"/>
        <v>N.A.</v>
      </c>
      <c r="AR17" s="14" t="str">
        <f t="shared" si="2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3">
        <f t="shared" si="0"/>
        <v>0</v>
      </c>
      <c r="N18" s="14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3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4" t="str">
        <f t="shared" si="2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3">B19+D19+F19+H19+J19</f>
        <v>0</v>
      </c>
      <c r="M19" s="13">
        <f t="shared" ref="M19" si="4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5">Q19+S19+U19+W19+Y19</f>
        <v>0</v>
      </c>
      <c r="AB19" s="13">
        <f t="shared" ref="AB19" si="6">R19+T19+V19+X19+Z19</f>
        <v>0</v>
      </c>
      <c r="AC19" s="14">
        <f>AA19+AB19</f>
        <v>0</v>
      </c>
      <c r="AE19" s="4" t="s">
        <v>16</v>
      </c>
      <c r="AF19" s="2" t="str">
        <f t="shared" ref="AF19:AO19" si="7">IFERROR(B19/Q19, "N.A.")</f>
        <v>N.A.</v>
      </c>
      <c r="AG19" s="2" t="str">
        <f t="shared" si="7"/>
        <v>N.A.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 t="str">
        <f t="shared" si="7"/>
        <v>N.A.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5" t="str">
        <f t="shared" ref="AP19" si="8">IFERROR(L19/AA19, "N.A.")</f>
        <v>N.A.</v>
      </c>
      <c r="AQ19" s="16" t="str">
        <f t="shared" ref="AQ19" si="9">IFERROR(M19/AB19, "N.A.")</f>
        <v>N.A.</v>
      </c>
      <c r="AR19" s="14" t="str">
        <f t="shared" ref="AR19" si="10">IFERROR(N19/AC19, "N.A.")</f>
        <v>N.A.</v>
      </c>
    </row>
    <row r="20" spans="1:44" ht="15" customHeight="1" thickBot="1" x14ac:dyDescent="0.3">
      <c r="A20" s="5" t="s">
        <v>0</v>
      </c>
      <c r="B20" s="46">
        <f>B19+C19</f>
        <v>0</v>
      </c>
      <c r="C20" s="47"/>
      <c r="D20" s="46">
        <f>D19+E19</f>
        <v>0</v>
      </c>
      <c r="E20" s="47"/>
      <c r="F20" s="46">
        <f>F19+G19</f>
        <v>0</v>
      </c>
      <c r="G20" s="47"/>
      <c r="H20" s="46">
        <f>H19+I19</f>
        <v>0</v>
      </c>
      <c r="I20" s="47"/>
      <c r="J20" s="46">
        <f>J19+K19</f>
        <v>0</v>
      </c>
      <c r="K20" s="47"/>
      <c r="L20" s="46">
        <f>L19+M19</f>
        <v>0</v>
      </c>
      <c r="M20" s="50"/>
      <c r="N20" s="19">
        <f>B20+D20+F20+H20+J20</f>
        <v>0</v>
      </c>
      <c r="P20" s="5" t="s">
        <v>0</v>
      </c>
      <c r="Q20" s="46">
        <f>Q19+R19</f>
        <v>0</v>
      </c>
      <c r="R20" s="47"/>
      <c r="S20" s="46">
        <f>S19+T19</f>
        <v>0</v>
      </c>
      <c r="T20" s="47"/>
      <c r="U20" s="46">
        <f>U19+V19</f>
        <v>0</v>
      </c>
      <c r="V20" s="47"/>
      <c r="W20" s="46">
        <f>W19+X19</f>
        <v>0</v>
      </c>
      <c r="X20" s="47"/>
      <c r="Y20" s="46">
        <f>Y19+Z19</f>
        <v>0</v>
      </c>
      <c r="Z20" s="47"/>
      <c r="AA20" s="46">
        <f>AA19+AB19</f>
        <v>0</v>
      </c>
      <c r="AB20" s="47"/>
      <c r="AC20" s="20">
        <f>Q20+S20+U20+W20+Y20</f>
        <v>0</v>
      </c>
      <c r="AE20" s="5" t="s">
        <v>0</v>
      </c>
      <c r="AF20" s="48" t="str">
        <f>IFERROR(B20/Q20,"N.A.")</f>
        <v>N.A.</v>
      </c>
      <c r="AG20" s="49"/>
      <c r="AH20" s="48" t="str">
        <f>IFERROR(D20/S20,"N.A.")</f>
        <v>N.A.</v>
      </c>
      <c r="AI20" s="49"/>
      <c r="AJ20" s="48" t="str">
        <f>IFERROR(F20/U20,"N.A.")</f>
        <v>N.A.</v>
      </c>
      <c r="AK20" s="49"/>
      <c r="AL20" s="48" t="str">
        <f>IFERROR(H20/W20,"N.A.")</f>
        <v>N.A.</v>
      </c>
      <c r="AM20" s="49"/>
      <c r="AN20" s="48" t="str">
        <f>IFERROR(J20/Y20,"N.A.")</f>
        <v>N.A.</v>
      </c>
      <c r="AO20" s="49"/>
      <c r="AP20" s="48" t="str">
        <f>IFERROR(L20/AA20,"N.A.")</f>
        <v>N.A.</v>
      </c>
      <c r="AQ20" s="4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0"/>
      <c r="P26" s="30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0"/>
      <c r="AE26" s="30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0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1">B27+D27+F27+H27+J27</f>
        <v>0</v>
      </c>
      <c r="M27" s="13">
        <f t="shared" si="11"/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2">Q27+S27+U27+W27+Y27</f>
        <v>0</v>
      </c>
      <c r="AB27" s="13">
        <f t="shared" si="12"/>
        <v>0</v>
      </c>
      <c r="AC27" s="14">
        <f>AA27+AB27</f>
        <v>0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 t="str">
        <f t="shared" si="13"/>
        <v>N.A.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 t="str">
        <f t="shared" si="13"/>
        <v>N.A.</v>
      </c>
      <c r="AQ27" s="16" t="str">
        <f t="shared" si="13"/>
        <v>N.A.</v>
      </c>
      <c r="AR27" s="14" t="str">
        <f t="shared" si="13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3">
        <f t="shared" si="11"/>
        <v>0</v>
      </c>
      <c r="N28" s="14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2"/>
        <v>0</v>
      </c>
      <c r="AB28" s="13">
        <f t="shared" si="12"/>
        <v>0</v>
      </c>
      <c r="AC28" s="14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4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1"/>
        <v>0</v>
      </c>
      <c r="M29" s="13">
        <f t="shared" si="11"/>
        <v>0</v>
      </c>
      <c r="N29" s="14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2"/>
        <v>0</v>
      </c>
      <c r="AB29" s="13">
        <f t="shared" si="12"/>
        <v>0</v>
      </c>
      <c r="AC29" s="14">
        <f>AA29+AB29</f>
        <v>0</v>
      </c>
      <c r="AE29" s="3" t="s">
        <v>14</v>
      </c>
      <c r="AF29" s="2" t="str">
        <f t="shared" si="13"/>
        <v>N.A.</v>
      </c>
      <c r="AG29" s="2" t="str">
        <f t="shared" si="13"/>
        <v>N.A.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 t="str">
        <f t="shared" si="13"/>
        <v>N.A.</v>
      </c>
      <c r="AQ29" s="16" t="str">
        <f t="shared" si="13"/>
        <v>N.A.</v>
      </c>
      <c r="AR29" s="14" t="str">
        <f t="shared" si="13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3">
        <f t="shared" si="11"/>
        <v>0</v>
      </c>
      <c r="N30" s="14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2"/>
        <v>0</v>
      </c>
      <c r="AB30" s="13">
        <f t="shared" si="12"/>
        <v>0</v>
      </c>
      <c r="AC30" s="18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 t="str">
        <f t="shared" si="13"/>
        <v>N.A.</v>
      </c>
      <c r="AR30" s="14" t="str">
        <f t="shared" si="13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4">B31+D31+F31+H31+J31</f>
        <v>0</v>
      </c>
      <c r="M31" s="13">
        <f t="shared" ref="M31" si="15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6">Q31+S31+U31+W31+Y31</f>
        <v>0</v>
      </c>
      <c r="AB31" s="13">
        <f t="shared" ref="AB31" si="17">R31+T31+V31+X31+Z31</f>
        <v>0</v>
      </c>
      <c r="AC31" s="14">
        <f>AA31+AB31</f>
        <v>0</v>
      </c>
      <c r="AE31" s="4" t="s">
        <v>16</v>
      </c>
      <c r="AF31" s="2" t="str">
        <f t="shared" ref="AF31:AO31" si="18">IFERROR(B31/Q31, "N.A.")</f>
        <v>N.A.</v>
      </c>
      <c r="AG31" s="2" t="str">
        <f t="shared" si="18"/>
        <v>N.A.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 t="str">
        <f t="shared" si="18"/>
        <v>N.A.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5" t="str">
        <f t="shared" ref="AP31" si="19">IFERROR(L31/AA31, "N.A.")</f>
        <v>N.A.</v>
      </c>
      <c r="AQ31" s="16" t="str">
        <f t="shared" ref="AQ31" si="20">IFERROR(M31/AB31, "N.A.")</f>
        <v>N.A.</v>
      </c>
      <c r="AR31" s="14" t="str">
        <f t="shared" ref="AR31" si="21">IFERROR(N31/AC31, "N.A.")</f>
        <v>N.A.</v>
      </c>
    </row>
    <row r="32" spans="1:44" ht="15" customHeight="1" thickBot="1" x14ac:dyDescent="0.3">
      <c r="A32" s="5" t="s">
        <v>0</v>
      </c>
      <c r="B32" s="46">
        <f>B31+C31</f>
        <v>0</v>
      </c>
      <c r="C32" s="47"/>
      <c r="D32" s="46">
        <f>D31+E31</f>
        <v>0</v>
      </c>
      <c r="E32" s="47"/>
      <c r="F32" s="46">
        <f>F31+G31</f>
        <v>0</v>
      </c>
      <c r="G32" s="47"/>
      <c r="H32" s="46">
        <f>H31+I31</f>
        <v>0</v>
      </c>
      <c r="I32" s="47"/>
      <c r="J32" s="46">
        <f>J31+K31</f>
        <v>0</v>
      </c>
      <c r="K32" s="47"/>
      <c r="L32" s="46">
        <f>L31+M31</f>
        <v>0</v>
      </c>
      <c r="M32" s="50"/>
      <c r="N32" s="19">
        <f>B32+D32+F32+H32+J32</f>
        <v>0</v>
      </c>
      <c r="P32" s="5" t="s">
        <v>0</v>
      </c>
      <c r="Q32" s="46">
        <f>Q31+R31</f>
        <v>0</v>
      </c>
      <c r="R32" s="47"/>
      <c r="S32" s="46">
        <f>S31+T31</f>
        <v>0</v>
      </c>
      <c r="T32" s="47"/>
      <c r="U32" s="46">
        <f>U31+V31</f>
        <v>0</v>
      </c>
      <c r="V32" s="47"/>
      <c r="W32" s="46">
        <f>W31+X31</f>
        <v>0</v>
      </c>
      <c r="X32" s="47"/>
      <c r="Y32" s="46">
        <f>Y31+Z31</f>
        <v>0</v>
      </c>
      <c r="Z32" s="47"/>
      <c r="AA32" s="46">
        <f>AA31+AB31</f>
        <v>0</v>
      </c>
      <c r="AB32" s="47"/>
      <c r="AC32" s="20">
        <f>Q32+S32+U32+W32+Y32</f>
        <v>0</v>
      </c>
      <c r="AE32" s="5" t="s">
        <v>0</v>
      </c>
      <c r="AF32" s="48" t="str">
        <f>IFERROR(B32/Q32,"N.A.")</f>
        <v>N.A.</v>
      </c>
      <c r="AG32" s="49"/>
      <c r="AH32" s="48" t="str">
        <f>IFERROR(D32/S32,"N.A.")</f>
        <v>N.A.</v>
      </c>
      <c r="AI32" s="49"/>
      <c r="AJ32" s="48" t="str">
        <f>IFERROR(F32/U32,"N.A.")</f>
        <v>N.A.</v>
      </c>
      <c r="AK32" s="49"/>
      <c r="AL32" s="48" t="str">
        <f>IFERROR(H32/W32,"N.A.")</f>
        <v>N.A.</v>
      </c>
      <c r="AM32" s="49"/>
      <c r="AN32" s="48" t="str">
        <f>IFERROR(J32/Y32,"N.A.")</f>
        <v>N.A.</v>
      </c>
      <c r="AO32" s="49"/>
      <c r="AP32" s="48" t="str">
        <f>IFERROR(L32/AA32,"N.A.")</f>
        <v>N.A.</v>
      </c>
      <c r="AQ32" s="4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0"/>
      <c r="P38" s="30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0"/>
      <c r="AE38" s="30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0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3">
        <f t="shared" si="22"/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3">Q39+S39+U39+W39+Y39</f>
        <v>0</v>
      </c>
      <c r="AB39" s="13">
        <f t="shared" si="23"/>
        <v>0</v>
      </c>
      <c r="AC39" s="14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 t="str">
        <f t="shared" si="24"/>
        <v>N.A.</v>
      </c>
      <c r="AQ39" s="16" t="str">
        <f t="shared" si="24"/>
        <v>N.A.</v>
      </c>
      <c r="AR39" s="14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3">
        <f t="shared" si="22"/>
        <v>0</v>
      </c>
      <c r="N40" s="14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3"/>
        <v>0</v>
      </c>
      <c r="AB40" s="13">
        <f t="shared" si="23"/>
        <v>0</v>
      </c>
      <c r="AC40" s="14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4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2"/>
        <v>0</v>
      </c>
      <c r="M41" s="13">
        <f t="shared" si="22"/>
        <v>0</v>
      </c>
      <c r="N41" s="14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3"/>
        <v>0</v>
      </c>
      <c r="AB41" s="13">
        <f t="shared" si="23"/>
        <v>0</v>
      </c>
      <c r="AC41" s="14">
        <f>AA41+AB41</f>
        <v>0</v>
      </c>
      <c r="AE41" s="3" t="s">
        <v>14</v>
      </c>
      <c r="AF41" s="2" t="str">
        <f t="shared" si="24"/>
        <v>N.A.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 t="str">
        <f t="shared" si="24"/>
        <v>N.A.</v>
      </c>
      <c r="AQ41" s="16" t="str">
        <f t="shared" si="24"/>
        <v>N.A.</v>
      </c>
      <c r="AR41" s="14" t="str">
        <f t="shared" si="24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3">
        <f t="shared" si="22"/>
        <v>0</v>
      </c>
      <c r="N42" s="14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3"/>
        <v>0</v>
      </c>
      <c r="AB42" s="13">
        <f t="shared" si="23"/>
        <v>0</v>
      </c>
      <c r="AC42" s="14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4" t="str">
        <f t="shared" si="24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0</v>
      </c>
      <c r="M43" s="13">
        <f t="shared" ref="M43" si="26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7">Q43+S43+U43+W43+Y43</f>
        <v>0</v>
      </c>
      <c r="AB43" s="13">
        <f t="shared" ref="AB43" si="28">R43+T43+V43+X43+Z43</f>
        <v>0</v>
      </c>
      <c r="AC43" s="18">
        <f>AA43+AB43</f>
        <v>0</v>
      </c>
      <c r="AE43" s="4" t="s">
        <v>16</v>
      </c>
      <c r="AF43" s="2" t="str">
        <f t="shared" ref="AF43:AO43" si="29">IFERROR(B43/Q43, "N.A.")</f>
        <v>N.A.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5" t="str">
        <f t="shared" ref="AP43" si="30">IFERROR(L43/AA43, "N.A.")</f>
        <v>N.A.</v>
      </c>
      <c r="AQ43" s="16" t="str">
        <f t="shared" ref="AQ43" si="31">IFERROR(M43/AB43, "N.A.")</f>
        <v>N.A.</v>
      </c>
      <c r="AR43" s="14" t="str">
        <f t="shared" ref="AR43" si="32">IFERROR(N43/AC43, "N.A.")</f>
        <v>N.A.</v>
      </c>
    </row>
    <row r="44" spans="1:44" ht="15" customHeight="1" thickBot="1" x14ac:dyDescent="0.3">
      <c r="A44" s="5" t="s">
        <v>0</v>
      </c>
      <c r="B44" s="46">
        <f>B43+C43</f>
        <v>0</v>
      </c>
      <c r="C44" s="47"/>
      <c r="D44" s="46">
        <f>D43+E43</f>
        <v>0</v>
      </c>
      <c r="E44" s="47"/>
      <c r="F44" s="46">
        <f>F43+G43</f>
        <v>0</v>
      </c>
      <c r="G44" s="47"/>
      <c r="H44" s="46">
        <f>H43+I43</f>
        <v>0</v>
      </c>
      <c r="I44" s="47"/>
      <c r="J44" s="46">
        <f>J43+K43</f>
        <v>0</v>
      </c>
      <c r="K44" s="47"/>
      <c r="L44" s="46">
        <f>L43+M43</f>
        <v>0</v>
      </c>
      <c r="M44" s="50"/>
      <c r="N44" s="19">
        <f>B44+D44+F44+H44+J44</f>
        <v>0</v>
      </c>
      <c r="P44" s="5" t="s">
        <v>0</v>
      </c>
      <c r="Q44" s="46">
        <f>Q43+R43</f>
        <v>0</v>
      </c>
      <c r="R44" s="47"/>
      <c r="S44" s="46">
        <f>S43+T43</f>
        <v>0</v>
      </c>
      <c r="T44" s="47"/>
      <c r="U44" s="46">
        <f>U43+V43</f>
        <v>0</v>
      </c>
      <c r="V44" s="47"/>
      <c r="W44" s="46">
        <f>W43+X43</f>
        <v>0</v>
      </c>
      <c r="X44" s="47"/>
      <c r="Y44" s="46">
        <f>Y43+Z43</f>
        <v>0</v>
      </c>
      <c r="Z44" s="47"/>
      <c r="AA44" s="46">
        <f>AA43+AB43</f>
        <v>0</v>
      </c>
      <c r="AB44" s="50"/>
      <c r="AC44" s="19">
        <f>Q44+S44+U44+W44+Y44</f>
        <v>0</v>
      </c>
      <c r="AE44" s="5" t="s">
        <v>0</v>
      </c>
      <c r="AF44" s="48" t="str">
        <f>IFERROR(B44/Q44,"N.A.")</f>
        <v>N.A.</v>
      </c>
      <c r="AG44" s="49"/>
      <c r="AH44" s="48" t="str">
        <f>IFERROR(D44/S44,"N.A.")</f>
        <v>N.A.</v>
      </c>
      <c r="AI44" s="49"/>
      <c r="AJ44" s="48" t="str">
        <f>IFERROR(F44/U44,"N.A.")</f>
        <v>N.A.</v>
      </c>
      <c r="AK44" s="49"/>
      <c r="AL44" s="48" t="str">
        <f>IFERROR(H44/W44,"N.A.")</f>
        <v>N.A.</v>
      </c>
      <c r="AM44" s="49"/>
      <c r="AN44" s="48" t="str">
        <f>IFERROR(J44/Y44,"N.A.")</f>
        <v>N.A.</v>
      </c>
      <c r="AO44" s="49"/>
      <c r="AP44" s="48" t="str">
        <f>IFERROR(L44/AA44,"N.A.")</f>
        <v>N.A.</v>
      </c>
      <c r="AQ44" s="49"/>
      <c r="AR44" s="17" t="str">
        <f>IFERROR(N44/AC44, "N.A.")</f>
        <v>N.A.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22E3AB9-6F45-486C-B895-412327DF5D5F}">
  <ds:schemaRefs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terms/"/>
    <ds:schemaRef ds:uri="3946fdfc-da00-409a-95df-cd9f19cc2a9a"/>
    <ds:schemaRef ds:uri="http://purl.org/dc/dcmitype/"/>
    <ds:schemaRef ds:uri="http://purl.org/dc/elements/1.1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2010 T1</dc:title>
  <dc:subject>Matriz Hussmanns Quintana Roo, 2010-T1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2025-12-16T14:28:23Z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